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activeX/activeX4.bin" ContentType="application/vnd.ms-office.activeX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activeX/activeX7.xml" ContentType="application/vnd.ms-office.activeX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activeX/activeX5.xml" ContentType="application/vnd.ms-office.activeX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activeX/activeX3.xml" ContentType="application/vnd.ms-office.activeX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3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activeX/activeX7.bin" ContentType="application/vnd.ms-office.activeX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activeX/activeX5.bin" ContentType="application/vnd.ms-office.activeX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activeX/activeX3.bin" ContentType="application/vnd.ms-office.activeX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activeX/activeX1.bin" ContentType="application/vnd.ms-office.activeX"/>
  <Override PartName="/xl/drawings/drawing7.xml" ContentType="application/vnd.openxmlformats-officedocument.drawing+xml"/>
  <Override PartName="/xl/activeX/activeX8.xml" ContentType="application/vnd.ms-office.activeX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activeX/activeX6.xml" ContentType="application/vnd.ms-office.activeX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activeX/activeX2.xml" ContentType="application/vnd.ms-office.activeX+xml"/>
  <Override PartName="/xl/activeX/activeX4.xml" ContentType="application/vnd.ms-office.activeX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Default Extension="vml" ContentType="application/vnd.openxmlformats-officedocument.vmlDrawing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activeX/activeX8.bin" ContentType="application/vnd.ms-office.activeX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activeX/activeX6.bin" ContentType="application/vnd.ms-office.activeX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activeX/activeX2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xlsBook"/>
  <bookViews>
    <workbookView xWindow="930" yWindow="0" windowWidth="13665" windowHeight="8250" tabRatio="884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Перечень тарифов" sheetId="540" r:id="rId4"/>
    <sheet name="Т-ВО" sheetId="530" state="veryHidden" r:id="rId5"/>
    <sheet name="Т-пит" sheetId="560" state="veryHidden" r:id="rId6"/>
    <sheet name="Т-гор.вода" sheetId="561" state="veryHidden" r:id="rId7"/>
    <sheet name="Т-транс" sheetId="567" r:id="rId8"/>
    <sheet name="Т-подвоз" sheetId="559" state="veryHidden" r:id="rId9"/>
    <sheet name="Т-подкл(инд)" sheetId="598" state="veryHidden" r:id="rId10"/>
    <sheet name="Т-подкл" sheetId="566" state="veryHidden" r:id="rId11"/>
    <sheet name="Предложение" sheetId="599" r:id="rId12"/>
    <sheet name="Закупки" sheetId="575" r:id="rId13"/>
    <sheet name="Форма_титульный" sheetId="602" state="veryHidden" r:id="rId14"/>
    <sheet name="Форма 3.11, 3.12" sheetId="603" r:id="rId15"/>
    <sheet name="Ссылки на публикации" sheetId="550" state="veryHidden" r:id="rId16"/>
    <sheet name="Сведения об изменении" sheetId="568" state="veryHidden" r:id="rId17"/>
    <sheet name="Комментарии" sheetId="431" r:id="rId18"/>
    <sheet name="Проверка" sheetId="546" r:id="rId19"/>
    <sheet name="TEHSHEET" sheetId="205" state="veryHidden" r:id="rId20"/>
    <sheet name="et_union_hor" sheetId="471" state="veryHidden" r:id="rId21"/>
    <sheet name="modSheetMain" sheetId="601" state="veryHidden" r:id="rId22"/>
    <sheet name="modList15" sheetId="581" state="veryHidden" r:id="rId23"/>
    <sheet name="modList12" sheetId="580" state="veryHidden" r:id="rId24"/>
    <sheet name="REESTR_VT" sheetId="577" state="veryHidden" r:id="rId25"/>
    <sheet name="modList16" sheetId="578" state="veryHidden" r:id="rId26"/>
    <sheet name="REESTR_VED" sheetId="579" state="veryHidden" r:id="rId27"/>
    <sheet name="modfrmReestrObj" sheetId="570" state="veryHidden" r:id="rId28"/>
    <sheet name="AllSheetsInThisWorkbook" sheetId="389" state="veryHidden" r:id="rId29"/>
    <sheet name="et_union_vert" sheetId="521" state="veryHidden" r:id="rId30"/>
    <sheet name="modInfo" sheetId="513" state="veryHidden" r:id="rId31"/>
    <sheet name="modRegion" sheetId="528" state="veryHidden" r:id="rId32"/>
    <sheet name="modReestr" sheetId="433" state="veryHidden" r:id="rId33"/>
    <sheet name="modPForms" sheetId="593" state="veryHidden" r:id="rId34"/>
    <sheet name="modfrmReestr" sheetId="434" state="veryHidden" r:id="rId35"/>
    <sheet name="modUpdTemplMain" sheetId="424" state="veryHidden" r:id="rId36"/>
    <sheet name="REESTR_ORG" sheetId="390" state="veryHidden" r:id="rId37"/>
    <sheet name="modClassifierValidate" sheetId="400" state="veryHidden" r:id="rId38"/>
    <sheet name="modProv" sheetId="520" state="veryHidden" r:id="rId39"/>
    <sheet name="modHyp" sheetId="398" state="veryHidden" r:id="rId40"/>
    <sheet name="modServiceModule" sheetId="594" state="veryHidden" r:id="rId41"/>
    <sheet name="modList00" sheetId="498" state="veryHidden" r:id="rId42"/>
    <sheet name="modList01" sheetId="551" state="veryHidden" r:id="rId43"/>
    <sheet name="modList02" sheetId="504" state="veryHidden" r:id="rId44"/>
    <sheet name="modList03" sheetId="549" state="veryHidden" r:id="rId45"/>
    <sheet name="modList04" sheetId="547" state="veryHidden" r:id="rId46"/>
    <sheet name="modList11" sheetId="539" state="veryHidden" r:id="rId47"/>
    <sheet name="modfrmDateChoose" sheetId="517" state="veryHidden" r:id="rId48"/>
    <sheet name="modComm" sheetId="514" state="veryHidden" r:id="rId49"/>
    <sheet name="modThisWorkbook" sheetId="511" state="veryHidden" r:id="rId50"/>
    <sheet name="REESTR_MO" sheetId="518" state="veryHidden" r:id="rId51"/>
    <sheet name="modfrmReestrMR" sheetId="519" state="veryHidden" r:id="rId52"/>
    <sheet name="modfrmCheckUpdates" sheetId="512" state="veryHidden" r:id="rId53"/>
    <sheet name="modList05" sheetId="553" state="veryHidden" r:id="rId54"/>
    <sheet name="modList07" sheetId="569" state="veryHidden" r:id="rId55"/>
  </sheets>
  <definedNames>
    <definedName name="_xlnm._FilterDatabase" localSheetId="18" hidden="1">Проверка!$B$4:$D$4</definedName>
    <definedName name="activity">'Перечень тарифов'!$F$21:$F$26</definedName>
    <definedName name="add_CT_1">'Т-ВО'!$M$27</definedName>
    <definedName name="add_CT_10">'Т-подкл'!$M$26</definedName>
    <definedName name="add_CT_3">'Т-подвоз'!$M$27</definedName>
    <definedName name="add_CT_4">'Т-пит'!$M$27</definedName>
    <definedName name="add_CT_5">'Т-гор.вода'!$M$29</definedName>
    <definedName name="add_CT_9">'Т-подкл(инд)'!$M$26</definedName>
    <definedName name="add_MO_1">'Т-ВО'!$M$28</definedName>
    <definedName name="add_MO_10">'Т-подкл'!$M$27</definedName>
    <definedName name="add_MO_3">'Т-подвоз'!$M$28</definedName>
    <definedName name="add_MO_4">'Т-пит'!$M$28</definedName>
    <definedName name="add_MO_5">'Т-гор.вода'!$M$30</definedName>
    <definedName name="add_MO_9">'Т-подкл(инд)'!$M$27</definedName>
    <definedName name="add_POST_5">'Т-гор.вода'!$M$25</definedName>
    <definedName name="add_Rate_1">'Т-ВО'!$M$29</definedName>
    <definedName name="add_Rate_10">'Т-подкл'!$M$28</definedName>
    <definedName name="add_Rate_3">'Т-подвоз'!$M$29</definedName>
    <definedName name="add_Rate_4">'Т-пит'!$M$29</definedName>
    <definedName name="add_Rate_5">'Т-гор.вода'!$M$31</definedName>
    <definedName name="add_Rate_9">'Т-подкл(инд)'!$M$28</definedName>
    <definedName name="add_Warm_1">'Т-ВО'!$M$26</definedName>
    <definedName name="add_Warm_2">'Т-транс'!$M$26</definedName>
    <definedName name="add_Warm_3">'Т-подвоз'!$M$26</definedName>
    <definedName name="add_Warm_5">'Т-гор.вода'!$M$28</definedName>
    <definedName name="anscount" hidden="1">1</definedName>
    <definedName name="apr_1">'Т-ВО'!$O$8:$U$11</definedName>
    <definedName name="apr_10">'Т-подкл'!$AC$8:$AI$11</definedName>
    <definedName name="apr_2">'Т-транс'!$O$8:$T$11</definedName>
    <definedName name="apr_3">'Т-подвоз'!$O$8:$T$11</definedName>
    <definedName name="apr_5">'Т-гор.вода'!$O$8:$AA$11</definedName>
    <definedName name="apr_9">'Т-подкл(инд)'!$AD$8:$AJ$11</definedName>
    <definedName name="check_List12_metod">Предложение!$L$15:$L$16</definedName>
    <definedName name="check_List12_p1">Предложение!$G$13:$G$14</definedName>
    <definedName name="check_List12_p2">Предложение!$G$15:$G$19</definedName>
    <definedName name="check_List12_p2_tar_numb">Предложение!$B$16:$M$19</definedName>
    <definedName name="check_List12_p3">Предложение!$G$20:$G$22</definedName>
    <definedName name="check_List12_p3_tar_numb">Предложение!$B$21:$M$22</definedName>
    <definedName name="check_List12_p4">Предложение!$G$23:$G$29</definedName>
    <definedName name="check_List12_p4_tar_numb">Предложение!$B$24:$M$29</definedName>
    <definedName name="check_List12_p5">Предложение!$G$30:$G$36</definedName>
    <definedName name="check_List12_p5_tar_numb">Предложение!$B$31:$M$36</definedName>
    <definedName name="check_List12_p6">Предложение!$G$37:$G$41</definedName>
    <definedName name="check_List12_p6_tar_numb">Предложение!$38:$41</definedName>
    <definedName name="check_List12_p7">Предложение!$G$42:$G$46</definedName>
    <definedName name="check_List12_p7_tar_numb">Предложение!$B$43:$M$46</definedName>
    <definedName name="check_List12_tar">Предложение!$G$13:$G$46</definedName>
    <definedName name="check_List12_tar_numb">Предложение!$B$13:$B$46</definedName>
    <definedName name="checkCell_List02">'Перечень тарифов'!$E$21:$S$26</definedName>
    <definedName name="checkCell_List03">'Ссылки на публикации'!$D$11:$H$15</definedName>
    <definedName name="checkCell_List06_1">'Т-ВО'!$M$17:$W$29</definedName>
    <definedName name="checkCell_List06_1_double_date">'Т-ВО'!$X$17:$X$29</definedName>
    <definedName name="checkCell_List06_1_unique_t">'Т-ВО'!$M$17:$M$29</definedName>
    <definedName name="checkCell_List06_1_unique_t1">'Т-ВО'!$Y$17:$Y$29</definedName>
    <definedName name="checkCell_List06_10">'Т-подкл'!$M$17:$AL$28</definedName>
    <definedName name="checkCell_List06_10_double_date">'Т-подкл'!$AM$17:$AM$28</definedName>
    <definedName name="checkCell_List06_10_plata1">'Т-подкл'!$AC$13:$AD$28</definedName>
    <definedName name="checkCell_List06_10_plata2">'Т-подкл'!$AE$13:$AF$28</definedName>
    <definedName name="checkCell_List06_10_unique">'Т-подкл'!$AN$17:$AN$28</definedName>
    <definedName name="checkCell_List06_2">'Т-транс'!$M$17:$BF$26</definedName>
    <definedName name="checkCell_List06_2_double_date">'Т-транс'!$BG$17:$BG$26</definedName>
    <definedName name="checkCell_List06_2_unique_t">'Т-транс'!$M$17:$M$26</definedName>
    <definedName name="checkCell_List06_2_unique_t1">'Т-транс'!$BH$17:$BH$26</definedName>
    <definedName name="checkCell_List06_3">'Т-подвоз'!$M$17:$W$29</definedName>
    <definedName name="checkCell_List06_3_double_date">'Т-подвоз'!$X$17:$X$29</definedName>
    <definedName name="checkCell_List06_3_unique_t">'Т-подвоз'!$M$17:$M$29</definedName>
    <definedName name="checkCell_List06_3_unique_t1">'Т-подвоз'!$Y$17:$Y$29</definedName>
    <definedName name="checkCell_List06_4">'Т-пит'!$M$17:$W$29</definedName>
    <definedName name="checkCell_List06_4_double_date">'Т-пит'!$X$17:$X$29</definedName>
    <definedName name="checkCell_List06_4_unique_t">'Т-пит'!$M$17:$M$29</definedName>
    <definedName name="checkCell_List06_4_unique_t1">'Т-пит'!$Y$17:$Y$29</definedName>
    <definedName name="checkCell_List06_5">'Т-гор.вода'!$M$17:$AD$31</definedName>
    <definedName name="checkCell_List06_5_double_date">'Т-гор.вода'!$AE$17:$AE$31</definedName>
    <definedName name="checkCell_List06_5_OneR">'Т-гор.вода'!$P$14:$R$31</definedName>
    <definedName name="checkCell_List06_5_OneR_1c">'Т-гор.вода'!$P$14:$P$31</definedName>
    <definedName name="checkCell_List06_5_OneR_2c">'Т-гор.вода'!$Q$14:$R$31</definedName>
    <definedName name="checkCell_List06_5_TwoR">'Т-гор.вода'!$S$14:$W$31</definedName>
    <definedName name="checkCell_List06_5_TwoR_1c">'Т-гор.вода'!$S$14:$T$31</definedName>
    <definedName name="checkCell_List06_5_TwoR_2c">'Т-гор.вода'!$U$14:$W$31</definedName>
    <definedName name="checkCell_List06_5_unique_t">'Т-гор.вода'!$M$17:$M$31</definedName>
    <definedName name="checkCell_List06_5_unique_t1">'Т-гор.вода'!$AF$17:$AF$31</definedName>
    <definedName name="checkCell_List06_9">'Т-подкл(инд)'!$M$17:$AM$28</definedName>
    <definedName name="checkCell_List06_9_double_date">'Т-подкл(инд)'!$AN$17:$AN$28</definedName>
    <definedName name="checkCell_List06_9_plata1">'Т-подкл(инд)'!$AD$13:$AE$28</definedName>
    <definedName name="checkCell_List06_9_plata2">'Т-подкл(инд)'!$AF$13:$AG$28</definedName>
    <definedName name="checkCell_List06_9_unique">'Т-подкл(инд)'!$AO$17:$AO$28</definedName>
    <definedName name="checkCell_List07">'Сведения об изменении'!$D$12:$E$14</definedName>
    <definedName name="checkCell_List12">Предложение!$L$14</definedName>
    <definedName name="checkCell_List12_1">Предложение!$L$21:$L$22</definedName>
    <definedName name="checkCell_List12_2">Предложение!$L$16:$L$19</definedName>
    <definedName name="checkCell_List12_3">Предложение!$L$13:$L$46</definedName>
    <definedName name="checkCell_List12_4">Предложение!$L$14:$M$14</definedName>
    <definedName name="checkCell_List15">Закупки!$E$10:$F$14</definedName>
    <definedName name="checkPeriodRange_List06_1">et_union_hor!$63:$68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et_union_hor!$X$95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l_5_2">'Т-гор.вода'!$M$13</definedName>
    <definedName name="Component_comp">'Т-гор.вода'!$O$22</definedName>
    <definedName name="Component_comp_p">'Т-гор.вода'!$O$23</definedName>
    <definedName name="dataType">Титульный!$F$19</definedName>
    <definedName name="Date_of_publication_ref">'Ссылки на публикации'!$G$11:$G$15</definedName>
    <definedName name="dateCh">Титульный!$F$20</definedName>
    <definedName name="dateZayavl">Титульный!$F$16</definedName>
    <definedName name="default_val_4">et_union_hor!$M$150</definedName>
    <definedName name="default_val_5">'Т-гор.вода'!$M$22</definedName>
    <definedName name="default_val_6">et_union_hor!$M$95</definedName>
    <definedName name="et_add_POST_5">et_union_hor!$M$98</definedName>
    <definedName name="et_Comm">et_union_hor!$4:$4</definedName>
    <definedName name="et_Component_comp">et_union_hor!$O$95</definedName>
    <definedName name="et_Component_comp_p">et_union_hor!$O$105</definedName>
    <definedName name="et_DS_range">et_union_hor!$AC$192</definedName>
    <definedName name="et_List00_00">et_union_hor!$257:$273</definedName>
    <definedName name="et_List00_01">et_union_hor!$257:$259</definedName>
    <definedName name="et_List00_02">et_union_hor!$261:$263</definedName>
    <definedName name="et_List00_03">et_union_hor!$265:$267</definedName>
    <definedName name="et_List00_04">et_union_hor!$269:$273</definedName>
    <definedName name="et_List01_01">et_union_hor!$248:$249</definedName>
    <definedName name="et_List01_02">et_union_hor!$253:$253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et_union_hor!$277:$277</definedName>
    <definedName name="et_List04">et_union_hor!$203:$203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et_union_hor!$180:$184</definedName>
    <definedName name="et_List06_10_1_K">et_union_hor!$Q$196:$AB$199</definedName>
    <definedName name="et_List06_10_2">et_union_hor!$180:$183</definedName>
    <definedName name="et_List06_10_3">et_union_hor!$180:$182</definedName>
    <definedName name="et_List06_10_4">et_union_hor!$180:$181</definedName>
    <definedName name="et_List06_10_5">et_union_hor!$179:$185</definedName>
    <definedName name="et_List06_10_6">et_union_hor!$178:$186</definedName>
    <definedName name="et_List06_10_7">et_union_hor!$177:$187</definedName>
    <definedName name="et_List06_10_8">et_union_hor!$180:$180</definedName>
    <definedName name="et_List06_10_MC">et_union_hor!$M$177:$M$186</definedName>
    <definedName name="et_List06_10_MC2">et_union_hor!$M$177:$M$180</definedName>
    <definedName name="et_List06_10_MC3">et_union_hor!$N$177:$AK$179</definedName>
    <definedName name="et_List06_10_MC4">et_union_hor!$AB$180:$AJ$181</definedName>
    <definedName name="et_List06_10_Period">et_union_hor!$AC$177:$AJ$186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et_union_hor!$O$45:$BE$49</definedName>
    <definedName name="et_List06_2_Period">et_union_hor!$O$45:$U$56</definedName>
    <definedName name="et_List06_3">et_union_hor!$61:$71</definedName>
    <definedName name="et_List06_3_1">et_union_hor!$65:$65</definedName>
    <definedName name="et_List06_3_2">et_union_hor!$64:$67</definedName>
    <definedName name="et_List06_3_3">et_union_hor!$63:$68</definedName>
    <definedName name="et_List06_3_4">et_union_hor!$63:$68</definedName>
    <definedName name="et_List06_3_5">et_union_hor!$62:$69</definedName>
    <definedName name="et_List06_3_6">et_union_hor!$61:$70</definedName>
    <definedName name="et_List06_3_7">et_union_hor!$60:$71</definedName>
    <definedName name="et_List06_3_MC">et_union_hor!$M$60:$M$71</definedName>
    <definedName name="et_List06_3_MC2">et_union_hor!$M$60:$M$66</definedName>
    <definedName name="et_List06_3_MC3">et_union_hor!$O$60:$V$64</definedName>
    <definedName name="et_List06_3_Period">et_union_hor!$O$60:$U$71</definedName>
    <definedName name="et_List06_4">et_union_hor!$76:$86</definedName>
    <definedName name="et_List06_4_1">et_union_hor!$80:$80</definedName>
    <definedName name="et_List06_4_2">et_union_hor!$79:$82</definedName>
    <definedName name="et_List06_4_3">et_union_hor!$78:$83</definedName>
    <definedName name="et_List06_4_4">et_union_hor!$78:$83</definedName>
    <definedName name="et_List06_4_5">et_union_hor!$77:$84</definedName>
    <definedName name="et_List06_4_6">et_union_hor!$76:$85</definedName>
    <definedName name="et_List06_4_7">et_union_hor!$75:$86</definedName>
    <definedName name="et_List06_4_MC">et_union_hor!$M$75:$M$86</definedName>
    <definedName name="et_List06_4_MC2">et_union_hor!$M$75:$M$80</definedName>
    <definedName name="et_List06_4_MC3">et_union_hor!$O$75:$V$79</definedName>
    <definedName name="et_List06_4_Period">et_union_hor!$O$75:$U$86</definedName>
    <definedName name="et_List06_5">et_union_hor!$91:$105</definedName>
    <definedName name="et_List06_5_0">et_union_hor!$96:$96</definedName>
    <definedName name="et_List06_5_0_first">et_union_hor!$105:$105</definedName>
    <definedName name="et_List06_5_1">et_union_hor!$95:$98</definedName>
    <definedName name="et_List06_5_1_changeColor">et_union_hor!$O$95:$AB$98</definedName>
    <definedName name="et_List06_5_2">et_union_hor!$94:$99</definedName>
    <definedName name="et_List06_5_3">et_union_hor!$93:$100</definedName>
    <definedName name="et_List06_5_4">et_union_hor!$93:$101</definedName>
    <definedName name="et_List06_5_5">et_union_hor!$92:$101</definedName>
    <definedName name="et_List06_5_6">et_union_hor!$91:$102</definedName>
    <definedName name="et_List06_5_7">et_union_hor!$90:$103</definedName>
    <definedName name="et_List06_5_MC">et_union_hor!$M$90:$M$104</definedName>
    <definedName name="et_List06_5_MC2">et_union_hor!$M$90:$M$98</definedName>
    <definedName name="et_List06_5_MC3">et_union_hor!$O$90:$AC$94</definedName>
    <definedName name="et_List06_5_Period">et_union_hor!$O$90:$AB$105</definedName>
    <definedName name="et_List06_6">et_union_hor!$111:$123</definedName>
    <definedName name="et_List06_6_1">et_union_hor!$116:$116</definedName>
    <definedName name="et_List06_6_2">et_union_hor!$115:$118</definedName>
    <definedName name="et_List06_6_3">et_union_hor!$114:$119</definedName>
    <definedName name="et_List06_6_4">et_union_hor!$113:$120</definedName>
    <definedName name="et_List06_6_5">et_union_hor!$112:$121</definedName>
    <definedName name="et_List06_6_6">et_union_hor!$111:$122</definedName>
    <definedName name="et_List06_6_7">et_union_hor!$110:$123</definedName>
    <definedName name="et_List06_6_MC">et_union_hor!$M$110:$M$123</definedName>
    <definedName name="et_List06_6_MC2">et_union_hor!$M$110:$M$117</definedName>
    <definedName name="et_List06_6_MC3">et_union_hor!$O$110:$V$115</definedName>
    <definedName name="et_List06_6_Period">et_union_hor!$O$110:$U$123</definedName>
    <definedName name="et_List06_7">et_union_hor!$128:$140</definedName>
    <definedName name="et_List06_7_1">et_union_hor!$133:$133</definedName>
    <definedName name="et_List06_7_2">et_union_hor!$132:$135</definedName>
    <definedName name="et_List06_7_3">et_union_hor!$131:$136</definedName>
    <definedName name="et_List06_7_4">et_union_hor!$130:$137</definedName>
    <definedName name="et_List06_7_5">et_union_hor!$129:$138</definedName>
    <definedName name="et_List06_7_6">et_union_hor!$128:$139</definedName>
    <definedName name="et_List06_7_7">et_union_hor!$127:$140</definedName>
    <definedName name="et_List06_7_MC">et_union_hor!$M$127:$M$140</definedName>
    <definedName name="et_List06_7_MC2">et_union_hor!$M$127:$M$134</definedName>
    <definedName name="et_List06_7_MC3">et_union_hor!$O$127:$V$132</definedName>
    <definedName name="et_List06_7_Period">et_union_hor!$O$127:$U$140</definedName>
    <definedName name="et_List06_8">et_union_hor!$145:$157</definedName>
    <definedName name="et_List06_8_1">et_union_hor!$150:$150</definedName>
    <definedName name="et_List06_8_2">et_union_hor!$149:$152</definedName>
    <definedName name="et_List06_8_3">et_union_hor!$148:$153</definedName>
    <definedName name="et_List06_8_4">et_union_hor!$147:$154</definedName>
    <definedName name="et_List06_8_5">et_union_hor!$146:$155</definedName>
    <definedName name="et_List06_8_6">et_union_hor!$145:$156</definedName>
    <definedName name="et_List06_8_7">et_union_hor!$144:$157</definedName>
    <definedName name="et_List06_8_MC">et_union_hor!$M$144:$M$157</definedName>
    <definedName name="et_List06_8_MC2">et_union_hor!$M$144:$M$151</definedName>
    <definedName name="et_List06_8_MC3">et_union_hor!$O$144:$V$149</definedName>
    <definedName name="et_List06_8_Period">et_union_hor!$O$144:$U$157</definedName>
    <definedName name="et_List06_9_1">et_union_hor!$165:$169</definedName>
    <definedName name="et_List06_9_2">et_union_hor!$165:$168</definedName>
    <definedName name="et_List06_9_3">et_union_hor!$165:$167</definedName>
    <definedName name="et_List06_9_4">et_union_hor!$165:$166</definedName>
    <definedName name="et_List06_9_5">et_union_hor!$164:$170</definedName>
    <definedName name="et_List06_9_6">et_union_hor!$163:$171</definedName>
    <definedName name="et_List06_9_7">et_union_hor!$162:$172</definedName>
    <definedName name="et_List06_9_8">et_union_hor!$165:$165</definedName>
    <definedName name="et_List06_9_MC">et_union_hor!$M$162:$M$173</definedName>
    <definedName name="et_List06_9_MC2">et_union_hor!$M$162:$M$169</definedName>
    <definedName name="et_List06_9_MC3">et_union_hor!$N$162:$AL$164</definedName>
    <definedName name="et_List06_9_MC4">et_union_hor!$AC$165:$AK$166</definedName>
    <definedName name="et_List06_9_Period">et_union_hor!$AD$162:$AK$173</definedName>
    <definedName name="et_List07">et_union_hor!$208:$208</definedName>
    <definedName name="et_List08">et_union_hor!$220:$220</definedName>
    <definedName name="et_List09">et_union_hor!$224:$227</definedName>
    <definedName name="et_List09_1">et_union_hor!$231:$231</definedName>
    <definedName name="et_List09_2">et_union_hor!$235:$235</definedName>
    <definedName name="et_List09_3">et_union_hor!$239:$239</definedName>
    <definedName name="et_List10">et_union_hor!$243:$243</definedName>
    <definedName name="et_List12_ch_per">et_union_hor!$L$293</definedName>
    <definedName name="et_List12_inv_pr">et_union_hor!$C$310:$D$310</definedName>
    <definedName name="et_List12_p2">et_union_hor!$285:$286</definedName>
    <definedName name="et_List12_p2_per">et_union_hor!$296:$296</definedName>
    <definedName name="et_List12_p3_per">et_union_hor!$293:$293</definedName>
    <definedName name="et_List12_p4">et_union_hor!$281:$282</definedName>
    <definedName name="et_List12_p4_per">et_union_hor!$302:$302</definedName>
    <definedName name="et_List12_p5">et_union_hor!$289:$290</definedName>
    <definedName name="et_List12_p5_per">et_union_hor!$299:$299</definedName>
    <definedName name="et_List12_p6">et_union_hor!$281:$282</definedName>
    <definedName name="et_List12_p6_per">et_union_hor!$302:$302</definedName>
    <definedName name="et_List12_p7">et_union_hor!$281:$282</definedName>
    <definedName name="et_List12_p7_per">et_union_hor!$302:$302</definedName>
    <definedName name="et_List12_per">et_union_hor!$J$281:$K$281</definedName>
    <definedName name="et_List15">et_union_hor!$306:$306</definedName>
    <definedName name="et_List17">et_union_hor!$330:$330</definedName>
    <definedName name="et_List18_T20">et_union_hor!$C$334:$F$338</definedName>
    <definedName name="et_List18_T20_add">et_union_hor!$C$340:$F$340</definedName>
    <definedName name="et_List18_T20_Per">et_union_hor!$C$333</definedName>
    <definedName name="et_List18_T21">et_union_hor!$C$344:$F$354</definedName>
    <definedName name="et_List18_T22">et_union_hor!$C$357:$F$369</definedName>
    <definedName name="et_List18_T23">et_union_hor!$C$372:$N$391</definedName>
    <definedName name="et_List18_T24">et_union_hor!$C$394:$F$401</definedName>
    <definedName name="et_List18_T25">et_union_hor!$C$404:$I$428</definedName>
    <definedName name="et_List18_T26">et_union_hor!$C$431:$I$442</definedName>
    <definedName name="et_List19">et_union_hor!$315:$315</definedName>
    <definedName name="et_List20">et_union_hor!$319:$319</definedName>
    <definedName name="et_List21_1">et_union_hor!$323:$324</definedName>
    <definedName name="et_List21_2">et_union_hor!$327:$327</definedName>
    <definedName name="et_List21_3">et_union_hor!$L$323:$L$327</definedName>
    <definedName name="et_OneRates_1">et_union_hor!$O$34</definedName>
    <definedName name="et_OneRates_2">et_union_hor!$O$50</definedName>
    <definedName name="et_OneRates_3">et_union_hor!$O$65</definedName>
    <definedName name="et_OneRates_4">et_union_hor!$O$80</definedName>
    <definedName name="et_OneRates_5">et_union_hor!$Q$95</definedName>
    <definedName name="et_OneRates_5_comp">et_union_hor!$P$95</definedName>
    <definedName name="et_OneRates_5_comp_p">et_union_hor!$P$105</definedName>
    <definedName name="et_OneRates_5_p">et_union_hor!$Q$105</definedName>
    <definedName name="et_OneRates_6">et_union_hor!$O$116</definedName>
    <definedName name="et_OneRates_7">et_union_hor!$O$133</definedName>
    <definedName name="et_pIns_List06_1_Period">et_union_hor!$V$29:$V$41</definedName>
    <definedName name="et_pIns_List06_10_Period">et_union_hor!$AK$177:$AK$186</definedName>
    <definedName name="et_pIns_List06_2_Period">et_union_hor!$BE$45:$BE$56</definedName>
    <definedName name="et_pIns_List06_3_Period">et_union_hor!$V$60:$V$71</definedName>
    <definedName name="et_pIns_List06_4_Period">et_union_hor!$V$75:$V$86</definedName>
    <definedName name="et_pIns_List06_5_Period">et_union_hor!$AC$90:$AC$105</definedName>
    <definedName name="et_pIns_List06_6_Period">et_union_hor!$V$110:$V$123</definedName>
    <definedName name="et_pIns_List06_7_Period">et_union_hor!$V$127:$V$140</definedName>
    <definedName name="et_pIns_List06_8_Period">et_union_hor!$V$144:$V$157</definedName>
    <definedName name="et_pIns_List06_9_Period">et_union_hor!$AL$162:$AL$173</definedName>
    <definedName name="et_PN_range">et_union_hor!$Q$192</definedName>
    <definedName name="et_TN_range">et_union_hor!$U$192</definedName>
    <definedName name="et_TS_range">et_union_hor!$Y$192</definedName>
    <definedName name="et_TwoRates_1">et_union_hor!$P$34:$Q$34</definedName>
    <definedName name="et_TwoRates_2">et_union_hor!$P$50:$Q$50</definedName>
    <definedName name="et_TwoRates_3">et_union_hor!$P$65:$Q$65</definedName>
    <definedName name="et_TwoRates_4">et_union_hor!$P$80:$Q$80</definedName>
    <definedName name="et_TwoRates_5">et_union_hor!$S$95:$U$95</definedName>
    <definedName name="et_TwoRates_5_comp">et_union_hor!$V$95:$W$95</definedName>
    <definedName name="et_TwoRates_5_comp_p">et_union_hor!$V$105:$X$105</definedName>
    <definedName name="et_TwoRates_5_p">et_union_hor!$S$105:$U$105</definedName>
    <definedName name="et_TwoRates_6">et_union_hor!$P$116:$Q$116</definedName>
    <definedName name="et_TwoRates_7">et_union_hor!$P$133:$Q$133</definedName>
    <definedName name="fil">Титульный!$F$25</definedName>
    <definedName name="fil_flag">Титульный!$F$22</definedName>
    <definedName name="FirstLine">Инструкция!$A$6</definedName>
    <definedName name="flag_publication">Титульный!$F$11</definedName>
    <definedName name="flagMO">'Перечень тарифов'!$K$21:$K$26</definedName>
    <definedName name="flagST">'Перечень тарифов'!$O$21:$O$26</definedName>
    <definedName name="flagTwoTariff">'Перечень тарифов'!$G$21:$G$26</definedName>
    <definedName name="group_rates">'Перечень тарифов'!$E$21:$E$26</definedName>
    <definedName name="header_1">'Т-ВО'!$L$5</definedName>
    <definedName name="header_10">'Т-подкл'!$L$5</definedName>
    <definedName name="header_2">'Т-транс'!$L$5</definedName>
    <definedName name="header_3">'Т-подвоз'!$L$5</definedName>
    <definedName name="header_4">'Т-пит'!$L$5</definedName>
    <definedName name="header_5">'Т-гор.вода'!$L$5</definedName>
    <definedName name="header_9">'Т-подкл(инд)'!$L$5:$AJ$5</definedName>
    <definedName name="hlApr">'Перечень тарифов'!$G$11</definedName>
    <definedName name="Info_Diff">modInfo!$B$27</definedName>
    <definedName name="Info_Diff1">modInfo!$B$29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PeriodInTitle">modInfo!$B$4</definedName>
    <definedName name="Info_PrDiff">modInfo!$B$28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modInfo!$B$26</definedName>
    <definedName name="Info_TitleFil">modInfo!$B$10</definedName>
    <definedName name="Info_TitleFlagCrossSubsidization">modInfo!$B$11</definedName>
    <definedName name="Info_TitleFlagIstPubl">modInfo!$B$8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modInfo!$B$9</definedName>
    <definedName name="inn">Титульный!$F$26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Инструкция!$I$80</definedName>
    <definedName name="instr_hyp3">Инструкция!$H$81</definedName>
    <definedName name="InvestProg">Титульный!$F$33</definedName>
    <definedName name="isComponent">'Перечень тарифов'!$G$13</definedName>
    <definedName name="isDiff">'Перечень тарифов'!$G$17</definedName>
    <definedName name="isSellers">'Перечень тарифов'!$G$12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Титульный!$F$27</definedName>
    <definedName name="LIST_MR_MO_OKTMO">REESTR_MO!$A$2:$D$177</definedName>
    <definedName name="List00_00">Титульный!$35:$51</definedName>
    <definedName name="List00_01">Титульный!$35:$37</definedName>
    <definedName name="List00_02">Титульный!$39:$41</definedName>
    <definedName name="List00_03">Титульный!$43:$45</definedName>
    <definedName name="List00_04">Титульный!$47:$51</definedName>
    <definedName name="List06_1_DP">'Т-ВО'!$11:$11</definedName>
    <definedName name="List06_1_MC">'Т-ВО'!$O$17:$O$29</definedName>
    <definedName name="List06_1_MC2">'Т-ВО'!$V$17:$V$29</definedName>
    <definedName name="List06_1_Period">'Т-ВО'!$O$17:$U$29</definedName>
    <definedName name="List06_10_DP">'Т-подкл'!$11:$11</definedName>
    <definedName name="List06_10_flagDS">'Т-подкл'!$Y$16:$Y$28</definedName>
    <definedName name="List06_10_flagTN">'Т-подкл'!$Q$16:$T$28</definedName>
    <definedName name="List06_10_flagTS">'Т-подкл'!$U$16:$X$28</definedName>
    <definedName name="List06_10_MC2">'Т-подкл'!$AK$17:$AK$28</definedName>
    <definedName name="List06_10_Period">'Т-подкл'!$AC$17:$AJ$28</definedName>
    <definedName name="List06_10_pl">'Т-подкл'!$10:$10</definedName>
    <definedName name="List06_10_region">'Т-подкл'!$Q$20:$AB$22</definedName>
    <definedName name="List06_2_DP">'Т-транс'!$11:$11</definedName>
    <definedName name="List06_2_MC">'Т-транс'!$O$17:$O$26</definedName>
    <definedName name="List06_2_MC2">'Т-транс'!$BE$17:$BE$26</definedName>
    <definedName name="List06_2_Period">'Т-транс'!$O$17:$U$26</definedName>
    <definedName name="List06_3_DP">'Т-подвоз'!$11:$11</definedName>
    <definedName name="List06_3_MC">'Т-подвоз'!$O$17:$O$29</definedName>
    <definedName name="List06_3_MC2">'Т-подвоз'!$V$17:$V$29</definedName>
    <definedName name="List06_3_Period">'Т-подвоз'!$O$17:$U$29</definedName>
    <definedName name="List06_4_DP">'Т-пит'!$11:$11</definedName>
    <definedName name="List06_4_MC2">'Т-пит'!$V$17:$V$29</definedName>
    <definedName name="List06_4_Period">'Т-пит'!$O$17:$U$29</definedName>
    <definedName name="List06_5_0">'Т-гор.вода'!$23:$23</definedName>
    <definedName name="List06_5_1_changeColor">'Т-гор.вода'!$O$22:$AB$25</definedName>
    <definedName name="List06_5_DP">'Т-гор.вода'!$11:$11</definedName>
    <definedName name="List06_5_MC">'Т-гор.вода'!$O$17:$O$31</definedName>
    <definedName name="List06_5_MC2">'Т-гор.вода'!$AC$17:$AC$31</definedName>
    <definedName name="List06_5_Period">'Т-гор.вода'!$O$17:$AB$31</definedName>
    <definedName name="List06_9_DP">'Т-подкл(инд)'!$11:$11</definedName>
    <definedName name="List06_9_flagDS">'Т-подкл(инд)'!$Z$16:$Z$28</definedName>
    <definedName name="List06_9_flagPN">'Т-подкл(инд)'!$N$16:$N$28</definedName>
    <definedName name="List06_9_flagTN">'Т-подкл(инд)'!$R$16:$U$28</definedName>
    <definedName name="List06_9_flagTS">'Т-подкл(инд)'!$V$16:$Y$28</definedName>
    <definedName name="List06_9_MC2">'Т-подкл(инд)'!$AL$17:$AL$28</definedName>
    <definedName name="List06_9_Period">'Т-подкл(инд)'!$AD$17:$AK$28</definedName>
    <definedName name="List06_9_pl">'Т-подкл(инд)'!$10:$10</definedName>
    <definedName name="List06_9_region">'Т-подкл(инд)'!$R$20:$AC$23</definedName>
    <definedName name="List12_date">Предложение!$J$13:$K$46</definedName>
    <definedName name="List15_GroundMaterials">Закупки!$G$10:$G$14</definedName>
    <definedName name="List15_p_2">Закупки!$F$11:$G$13</definedName>
    <definedName name="List18_T20">'Форма 3.11, 3.12'!$C$8:$F$14</definedName>
    <definedName name="List18_T20_all">'Форма 3.11, 3.12'!$C$7:$F$16</definedName>
    <definedName name="List18_T21">'Форма 3.11, 3.12'!$C$18:$N$19</definedName>
    <definedName name="List18_T21_all">'Форма 3.11, 3.12'!$C$17:$N$19</definedName>
    <definedName name="List18_T22">'Форма 3.11, 3.12'!$C$22:$F$23</definedName>
    <definedName name="List18_T22_all">'Форма 3.11, 3.12'!$C$20:$F$23</definedName>
    <definedName name="List18_T23">'Форма 3.11, 3.12'!$C$26:$L$27</definedName>
    <definedName name="List18_T23_all">'Форма 3.11, 3.12'!$C$24:$N$27</definedName>
    <definedName name="List18_T24">'Форма 3.11, 3.12'!$C$30:$F$31</definedName>
    <definedName name="List18_T24_all">'Форма 3.11, 3.12'!$C$28:$F$31</definedName>
    <definedName name="List18_T25">'Форма 3.11, 3.12'!$C$34:$I$35</definedName>
    <definedName name="List18_T25_all">'Форма 3.11, 3.12'!$C$32:$I$35</definedName>
    <definedName name="List18_T26">'Форма 3.11, 3.12'!$C$38:$I$39</definedName>
    <definedName name="List18_T26_all">'Форма 3.11, 3.12'!$C$36:$I$39</definedName>
    <definedName name="List18_T27">'Форма 3.11, 3.12'!$C$42:$E$43</definedName>
    <definedName name="List18_T27_1">'Форма 3.11, 3.12'!$C$47:$F$48</definedName>
    <definedName name="List18_T27_1_all">'Форма 3.11, 3.12'!$C$45:$F$49</definedName>
    <definedName name="List18_T27_all">'Форма 3.11, 3.12'!$C$40:$E$43</definedName>
    <definedName name="ListForms">modSheetMain!$A:$A</definedName>
    <definedName name="logical">TEHSHEET!$D$2:$D$3</definedName>
    <definedName name="MODesc">'Перечень тарифов'!$N$21:$N$26</definedName>
    <definedName name="MONTH">TEHSHEET!$E$2:$E$13</definedName>
    <definedName name="nalog">Титульный!$F$31</definedName>
    <definedName name="name_rates">'Перечень тарифов'!$J$21:$J$26</definedName>
    <definedName name="name_rates_1">TEHSHEET!$AW$2:$AW$4</definedName>
    <definedName name="name_rates_1_filter">TEHSHEET!$AX$2:$AX$4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тарифов'!$G$8</definedName>
    <definedName name="numberZayavl">Титульный!$F$17</definedName>
    <definedName name="OneRates_1">'Т-ВО'!$O$22</definedName>
    <definedName name="OneRates_2">'Т-транс'!$O$22</definedName>
    <definedName name="OneRates_3">'Т-подвоз'!$O$22</definedName>
    <definedName name="OneRates_4">'Т-пит'!$O$22</definedName>
    <definedName name="OneRates_5">'Т-гор.вода'!$P$22:$R$22</definedName>
    <definedName name="OneRates_5_comp">'Т-гор.вода'!$Q$22:$R$22</definedName>
    <definedName name="OneRates_5_p">'Т-гор.вода'!$P$23:$R$23</definedName>
    <definedName name="org">Титульный!$F$24</definedName>
    <definedName name="Org_Address">Титульный!$F$36:$F$37</definedName>
    <definedName name="Org_buhg">Титульный!$F$44:$F$45</definedName>
    <definedName name="Org_main">Титульный!$F$40:$F$41</definedName>
    <definedName name="Org_otv_lico">Титульный!$F$48:$F$51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2">'Перечень тарифов'!$C$21:$C$26</definedName>
    <definedName name="pDel_List02_1">'Перечень тарифов'!$H$21:$H$26</definedName>
    <definedName name="pDel_List02_2">'Перечень тарифов'!$L$21:$L$26</definedName>
    <definedName name="pDel_List02_3">'Перечень тарифов'!$P$21:$P$26</definedName>
    <definedName name="pDel_List03">'Ссылки на публикации'!$C$11:$C$15</definedName>
    <definedName name="pDel_List06_1_1">'Т-ВО'!$I$17:$K$29</definedName>
    <definedName name="pDel_List06_10_3">'Т-подкл'!$N$16:$N$28</definedName>
    <definedName name="pDel_List06_10_4">'Т-подкл'!$V$17:$V$28</definedName>
    <definedName name="pDel_List06_10_5">'Т-подкл'!$Z$17:$Z$28</definedName>
    <definedName name="pDel_List06_10_6">'Т-подкл'!$K$17:$K$28</definedName>
    <definedName name="pDel_List06_2_1">'Т-транс'!$I$17:$K$26</definedName>
    <definedName name="pDel_List06_3_1">'Т-подвоз'!$I$17:$K$29</definedName>
    <definedName name="pDel_List06_4_1">'Т-пит'!$I$17:$K$29</definedName>
    <definedName name="pDel_List06_5_2">'Т-гор.вода'!$H$17:$K$31</definedName>
    <definedName name="pDel_List06_9_3">'Т-подкл(инд)'!$S$17:$S$28</definedName>
    <definedName name="pDel_List06_9_4">'Т-подкл(инд)'!$W$17:$W$28</definedName>
    <definedName name="pDel_List06_9_5">'Т-подкл(инд)'!$AA$17:$AA$28</definedName>
    <definedName name="pDel_List06_9_6">'Т-подкл(инд)'!$K$17:$K$28</definedName>
    <definedName name="pDel_List06_9_7">'Т-подкл(инд)'!$O$16:$O$28</definedName>
    <definedName name="pDel_List07">'Сведения об изменении'!$C$12:$C$14</definedName>
    <definedName name="pDel_List12">Предложение!$I$12:$I$46</definedName>
    <definedName name="pDel_List15">Закупки!$C$13:$C$14</definedName>
    <definedName name="periodEnd">Титульный!$F$14</definedName>
    <definedName name="periodStart">Титульный!$F$13</definedName>
    <definedName name="pIns_Comm">Комментарии!$E$13</definedName>
    <definedName name="pIns_List02">'Перечень тарифов'!$E$26</definedName>
    <definedName name="pIns_List03">'Ссылки на публикации'!$E$15</definedName>
    <definedName name="pIns_List06_1_Period">'Т-ВО'!$V$13:$V$29</definedName>
    <definedName name="pIns_List06_10_Period">'Т-подкл'!$AK$13:$AK$28</definedName>
    <definedName name="pIns_List06_2_Period">'Т-транс'!$BE$13:$BE$26</definedName>
    <definedName name="pIns_List06_3_Period">'Т-подвоз'!$V$13:$V$29</definedName>
    <definedName name="pIns_List06_4_Period">'Т-пит'!$V$17:$V$29</definedName>
    <definedName name="pIns_List06_5_Period">'Т-гор.вода'!$AC$13:$AC$31</definedName>
    <definedName name="pIns_List06_9_Period">'Т-подкл(инд)'!$AL$13:$AL$28</definedName>
    <definedName name="pIns_List07">'Сведения об изменении'!$E$14</definedName>
    <definedName name="pIns_List12">Предложение!$G$46</definedName>
    <definedName name="pIns_List12_p2">Предложение!$G$19</definedName>
    <definedName name="pIns_List12_p2_per">Предложение!$J$15:$J$20</definedName>
    <definedName name="pIns_List12_p3_per">Предложение!$J$20:$J$23</definedName>
    <definedName name="pIns_List12_p4">Предложение!$G$29</definedName>
    <definedName name="pIns_List12_p4_per">Предложение!$J$23:$J$30</definedName>
    <definedName name="pIns_List12_p5">Предложение!$G$36</definedName>
    <definedName name="pIns_List12_p5_per">Предложение!$J$30:$J$36</definedName>
    <definedName name="pIns_List12_p6">Предложение!$G$41</definedName>
    <definedName name="pIns_List12_p6_per">Предложение!$J$37:$J$41</definedName>
    <definedName name="pIns_List12_p7">Предложение!$G$46</definedName>
    <definedName name="pIns_List12_p7_per">Предложение!$J$42:$J$46</definedName>
    <definedName name="pIns_List15">Закупки!$E$14</definedName>
    <definedName name="pIns_List18_T20">'Форма 3.11, 3.12'!$D$14</definedName>
    <definedName name="pIns_List18_T21">'Форма 3.11, 3.12'!$D$19</definedName>
    <definedName name="pIns_List18_T22">'Форма 3.11, 3.12'!$D$23</definedName>
    <definedName name="pIns_List18_T23">'Форма 3.11, 3.12'!$D$27</definedName>
    <definedName name="pIns_List18_T24">'Форма 3.11, 3.12'!$D$31</definedName>
    <definedName name="pIns_List18_T25">'Форма 3.11, 3.12'!$D$35</definedName>
    <definedName name="pIns_List18_T26">'Форма 3.11, 3.12'!$D$39</definedName>
    <definedName name="pIns_List18_T27">'Форма 3.11, 3.12'!$D$43</definedName>
    <definedName name="pIns_List18_T27_1">'Форма 3.11, 3.12'!$D$48</definedName>
    <definedName name="PROT_22">P3_PROT_22,P4_PROT_22,P5_PROT_22</definedName>
    <definedName name="QUARTER">TEHSHEET!$F$2:$F$5</definedName>
    <definedName name="REESTR_ORG_RANGE">REESTR_ORG!$A$2:$L$509</definedName>
    <definedName name="REESTR_VED_RANGE">REESTR_VED!$A$2:$B$4</definedName>
    <definedName name="REESTR_VT_RANGE">REESTR_VT!$A$2:$B$5</definedName>
    <definedName name="RegExc_clear_1">et_union_hor!$L$114:$W$114,et_union_hor!$L$120:$W$120</definedName>
    <definedName name="RegExc_Clear_2">et_union_hor!$L$131:$W$131,et_union_hor!$L$137:$W$137</definedName>
    <definedName name="REGION">TEHSHEET!$A$2:$A$87</definedName>
    <definedName name="region_name">Титульный!$F$7</definedName>
    <definedName name="RegulatoryPeriod">Титульный!$F$13:$F$14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strPublication">Титульный!$F$9</definedName>
    <definedName name="tariffDesc">'Перечень тарифов'!$R$21:$R$26</definedName>
    <definedName name="TECH_ORG_ID">Титульный!$F$1</definedName>
    <definedName name="TwoRates_1">'Т-ВО'!$P$22:$Q$22</definedName>
    <definedName name="TwoRates_2">'Т-транс'!$P$22:$Q$22</definedName>
    <definedName name="TwoRates_3">'Т-подвоз'!$P$22:$Q$22</definedName>
    <definedName name="TwoRates_4">'Т-пит'!$P$22:$Q$22</definedName>
    <definedName name="TwoRates_5">'Т-гор.вода'!$S$22:$W$22</definedName>
    <definedName name="TwoRates_5_comp">'Т-гор.вода'!$U$22:$W$22</definedName>
    <definedName name="TwoRates_5_p">'Т-гор.вода'!$S$23:$W$23</definedName>
    <definedName name="UpdStatus">Инструкция!$AA$1</definedName>
    <definedName name="vdet">Титульный!$F$29</definedName>
    <definedName name="version">Инструкция!$B$3</definedName>
    <definedName name="vid_teplnos_1">'Т-ВО'!$M$22</definedName>
    <definedName name="vid_teplnos_10">et_union_hor!$M$133</definedName>
    <definedName name="vid_teplnos_11">'Т-пит'!$M$22</definedName>
    <definedName name="vid_teplnos_12">et_union_hor!$M$80</definedName>
    <definedName name="vid_teplnos_2">'Т-транс'!$M$22</definedName>
    <definedName name="vid_teplnos_3">'Т-подвоз'!$M$22</definedName>
    <definedName name="vid_teplnos_6">et_union_hor!$M$34</definedName>
    <definedName name="vid_teplnos_7">et_union_hor!$M$50</definedName>
    <definedName name="vid_teplnos_8">et_union_hor!$M$65</definedName>
    <definedName name="vid_teplnos_9">et_union_hor!$M$116</definedName>
    <definedName name="VidTopl">'Перечень тарифов'!$G$14</definedName>
    <definedName name="VidTopl_1">'Т-ВО'!$M$8</definedName>
    <definedName name="VidTopl_2">'Т-транс'!$M$8</definedName>
    <definedName name="VidTopl_3">'Т-подвоз'!$M$8</definedName>
    <definedName name="warmNote">'Перечень тарифов'!$S$21:$S$26</definedName>
    <definedName name="Website_address_internet">'Ссылки на публикации'!$H$11:$H$15</definedName>
    <definedName name="year_list">TEHSHEET!$C$2:$C$6</definedName>
    <definedName name="year_list1">TEHSHEET!$B$2:$B$27</definedName>
  </definedNames>
  <calcPr calcId="125725" fullCalcOnLoad="1"/>
</workbook>
</file>

<file path=xl/calcChain.xml><?xml version="1.0" encoding="utf-8"?>
<calcChain xmlns="http://schemas.openxmlformats.org/spreadsheetml/2006/main">
  <c r="AZ51" i="471"/>
  <c r="AZ23" i="567"/>
  <c r="AS51" i="471"/>
  <c r="AS23" i="567"/>
  <c r="AL51" i="471"/>
  <c r="AL23" i="567"/>
  <c r="AE51" i="471"/>
  <c r="AE23" i="567"/>
  <c r="X51" i="471"/>
  <c r="X23" i="567"/>
  <c r="O17"/>
  <c r="H44" i="599"/>
  <c r="G44"/>
  <c r="H39"/>
  <c r="G39"/>
  <c r="H32"/>
  <c r="G32"/>
  <c r="H25"/>
  <c r="G25"/>
  <c r="H17"/>
  <c r="G17"/>
  <c r="L6" i="560"/>
  <c r="E23" i="602"/>
  <c r="E24"/>
  <c r="N16" i="566"/>
  <c r="Q16" s="1"/>
  <c r="U16" s="1"/>
  <c r="AA16" s="1"/>
  <c r="AB16" s="1"/>
  <c r="AC16" s="1"/>
  <c r="AD16" s="1"/>
  <c r="AE16" s="1"/>
  <c r="AF16" s="1"/>
  <c r="AG16" s="1"/>
  <c r="AH16" s="1"/>
  <c r="AI16" s="1"/>
  <c r="AJ16" s="1"/>
  <c r="AL16" s="1"/>
  <c r="N16" i="598"/>
  <c r="R16" s="1"/>
  <c r="V16" s="1"/>
  <c r="AB16" s="1"/>
  <c r="AC16" s="1"/>
  <c r="AD16" s="1"/>
  <c r="AE16" s="1"/>
  <c r="AF16" s="1"/>
  <c r="AG16" s="1"/>
  <c r="AH16" s="1"/>
  <c r="AI16" s="1"/>
  <c r="AJ16" s="1"/>
  <c r="AK16" s="1"/>
  <c r="AM16" s="1"/>
  <c r="E22" i="602"/>
  <c r="E21"/>
  <c r="E20"/>
  <c r="E19"/>
  <c r="E18"/>
  <c r="E17"/>
  <c r="E16"/>
  <c r="E15"/>
  <c r="E13"/>
  <c r="E12"/>
  <c r="E11"/>
  <c r="E10"/>
  <c r="E9"/>
  <c r="E8"/>
  <c r="E7"/>
  <c r="E6"/>
  <c r="F281" i="471"/>
  <c r="F289"/>
  <c r="F285"/>
  <c r="D277"/>
  <c r="N16" i="561"/>
  <c r="O16" s="1"/>
  <c r="P16" s="1"/>
  <c r="Q16" s="1"/>
  <c r="R16" s="1"/>
  <c r="S16" s="1"/>
  <c r="T16" s="1"/>
  <c r="U16" s="1"/>
  <c r="V16" s="1"/>
  <c r="W16" s="1"/>
  <c r="X16" s="1"/>
  <c r="Y16" s="1"/>
  <c r="Z16" s="1"/>
  <c r="AA16" s="1"/>
  <c r="AB16" s="1"/>
  <c r="AD16" s="1"/>
  <c r="K302" i="471"/>
  <c r="J302"/>
  <c r="K299"/>
  <c r="J299"/>
  <c r="K296"/>
  <c r="J296"/>
  <c r="K293"/>
  <c r="J293"/>
  <c r="K289"/>
  <c r="J289"/>
  <c r="K285"/>
  <c r="J285"/>
  <c r="K281"/>
  <c r="J281"/>
  <c r="AA33"/>
  <c r="Z34"/>
  <c r="Q35"/>
  <c r="BI50"/>
  <c r="Q51"/>
  <c r="Z65"/>
  <c r="Q66"/>
  <c r="Z80"/>
  <c r="Q81"/>
  <c r="X95"/>
  <c r="AG95"/>
  <c r="X96"/>
  <c r="AH98"/>
  <c r="X105"/>
  <c r="Z116"/>
  <c r="Q117"/>
  <c r="Z133"/>
  <c r="Q134"/>
  <c r="Z150"/>
  <c r="Q151"/>
  <c r="AG166"/>
  <c r="AF181"/>
  <c r="C333"/>
  <c r="E364"/>
  <c r="F364"/>
  <c r="E366"/>
  <c r="F366"/>
  <c r="D368"/>
  <c r="E381"/>
  <c r="F381"/>
  <c r="G381"/>
  <c r="H381"/>
  <c r="I381"/>
  <c r="J381"/>
  <c r="K381"/>
  <c r="L381"/>
  <c r="M381"/>
  <c r="N381"/>
  <c r="E382"/>
  <c r="F382"/>
  <c r="G382"/>
  <c r="H382"/>
  <c r="I382"/>
  <c r="J382"/>
  <c r="K382"/>
  <c r="L382"/>
  <c r="M382"/>
  <c r="N382"/>
  <c r="E384"/>
  <c r="F384"/>
  <c r="G384"/>
  <c r="H384"/>
  <c r="I384"/>
  <c r="J384"/>
  <c r="K384"/>
  <c r="L384"/>
  <c r="M384"/>
  <c r="N384"/>
  <c r="E385"/>
  <c r="F385"/>
  <c r="G385"/>
  <c r="H385"/>
  <c r="I385"/>
  <c r="J385"/>
  <c r="K385"/>
  <c r="L385"/>
  <c r="M385"/>
  <c r="N385"/>
  <c r="E387"/>
  <c r="F387"/>
  <c r="G387"/>
  <c r="H387"/>
  <c r="I387"/>
  <c r="J387"/>
  <c r="K387"/>
  <c r="L387"/>
  <c r="M387"/>
  <c r="N387"/>
  <c r="E388"/>
  <c r="F388"/>
  <c r="G388"/>
  <c r="H388"/>
  <c r="I388"/>
  <c r="J388"/>
  <c r="K388"/>
  <c r="L388"/>
  <c r="M388"/>
  <c r="N388"/>
  <c r="D390"/>
  <c r="E398"/>
  <c r="D400"/>
  <c r="K405"/>
  <c r="J405"/>
  <c r="C418"/>
  <c r="H421"/>
  <c r="I421"/>
  <c r="C439"/>
  <c r="D439"/>
  <c r="F439"/>
  <c r="H439"/>
  <c r="D441"/>
  <c r="F7" i="599"/>
  <c r="F14"/>
  <c r="F15"/>
  <c r="F19"/>
  <c r="F17" s="1"/>
  <c r="D8" i="431"/>
  <c r="D8" i="568"/>
  <c r="D6" i="550"/>
  <c r="D11"/>
  <c r="D12"/>
  <c r="D13"/>
  <c r="D14"/>
  <c r="D6" i="575"/>
  <c r="L6" i="566"/>
  <c r="AN20"/>
  <c r="AF21"/>
  <c r="L6" i="598"/>
  <c r="AO20"/>
  <c r="AG21"/>
  <c r="L6" i="559"/>
  <c r="O16"/>
  <c r="P16" s="1"/>
  <c r="Q16" s="1"/>
  <c r="R16" s="1"/>
  <c r="S16" s="1"/>
  <c r="T16" s="1"/>
  <c r="U16" s="1"/>
  <c r="V16" s="1"/>
  <c r="W16" s="1"/>
  <c r="Z22"/>
  <c r="Q23"/>
  <c r="L6" i="567"/>
  <c r="O16"/>
  <c r="P16" s="1"/>
  <c r="Q16" s="1"/>
  <c r="R16" s="1"/>
  <c r="S16" s="1"/>
  <c r="T16" s="1"/>
  <c r="U16" s="1"/>
  <c r="V16" s="1"/>
  <c r="W16" s="1"/>
  <c r="X16" s="1"/>
  <c r="Y16" s="1"/>
  <c r="Z16" s="1"/>
  <c r="AA16" s="1"/>
  <c r="AB16" s="1"/>
  <c r="AC16" s="1"/>
  <c r="AD16" s="1"/>
  <c r="AE16" s="1"/>
  <c r="AF16" s="1"/>
  <c r="AG16" s="1"/>
  <c r="AH16" s="1"/>
  <c r="AI16" s="1"/>
  <c r="AJ16" s="1"/>
  <c r="AK16" s="1"/>
  <c r="AL16" s="1"/>
  <c r="AM16" s="1"/>
  <c r="AN16" s="1"/>
  <c r="AO16" s="1"/>
  <c r="AP16" s="1"/>
  <c r="AQ16" s="1"/>
  <c r="AR16" s="1"/>
  <c r="AS16" s="1"/>
  <c r="AT16" s="1"/>
  <c r="AU16" s="1"/>
  <c r="AV16" s="1"/>
  <c r="AW16" s="1"/>
  <c r="AX16" s="1"/>
  <c r="AY16" s="1"/>
  <c r="AZ16" s="1"/>
  <c r="BA16" s="1"/>
  <c r="BB16" s="1"/>
  <c r="BC16" s="1"/>
  <c r="BD16" s="1"/>
  <c r="BE16" s="1"/>
  <c r="BF16" s="1"/>
  <c r="BI22"/>
  <c r="Q23"/>
  <c r="L6" i="561"/>
  <c r="X22"/>
  <c r="AG22"/>
  <c r="X23"/>
  <c r="AH25"/>
  <c r="L6" i="530"/>
  <c r="N16"/>
  <c r="O16" s="1"/>
  <c r="P16" s="1"/>
  <c r="Q16" s="1"/>
  <c r="R16" s="1"/>
  <c r="S16" s="1"/>
  <c r="U16" s="1"/>
  <c r="V16" s="1"/>
  <c r="W16" s="1"/>
  <c r="Z22"/>
  <c r="Q23"/>
  <c r="O16" i="560"/>
  <c r="P16" s="1"/>
  <c r="Q16" s="1"/>
  <c r="R16" s="1"/>
  <c r="S16" s="1"/>
  <c r="T16" s="1"/>
  <c r="U16" s="1"/>
  <c r="V16" s="1"/>
  <c r="W16" s="1"/>
  <c r="Z17"/>
  <c r="Z18"/>
  <c r="Z19"/>
  <c r="Z20"/>
  <c r="Z21"/>
  <c r="Z22"/>
  <c r="Q23"/>
  <c r="Z24"/>
  <c r="Z25"/>
  <c r="Z27"/>
  <c r="Z28"/>
  <c r="Z29"/>
  <c r="D6" i="540"/>
  <c r="F16" i="599"/>
  <c r="F20"/>
  <c r="F21" s="1"/>
  <c r="K406" i="471"/>
  <c r="K407" s="1"/>
  <c r="J406"/>
  <c r="L21" i="559"/>
  <c r="AE22" i="561"/>
  <c r="X22" i="560"/>
  <c r="X22" i="530"/>
  <c r="L18"/>
  <c r="L17" i="598"/>
  <c r="L20" i="559"/>
  <c r="AE23" i="561"/>
  <c r="L23"/>
  <c r="L20" i="598"/>
  <c r="L17" i="530"/>
  <c r="AN20" i="598"/>
  <c r="Y21" i="530"/>
  <c r="B2" i="525"/>
  <c r="AM20" i="566"/>
  <c r="L22" i="560"/>
  <c r="L19" i="530"/>
  <c r="L20"/>
  <c r="L19" i="566"/>
  <c r="L19" i="598"/>
  <c r="L18" i="560"/>
  <c r="L20" i="566"/>
  <c r="L21" i="567"/>
  <c r="L20"/>
  <c r="L18"/>
  <c r="L178" i="471"/>
  <c r="X65"/>
  <c r="L77"/>
  <c r="X133"/>
  <c r="L29"/>
  <c r="AE105"/>
  <c r="L93"/>
  <c r="L180"/>
  <c r="L80"/>
  <c r="L91"/>
  <c r="L79"/>
  <c r="L76"/>
  <c r="Y115"/>
  <c r="Y132"/>
  <c r="AN165"/>
  <c r="L105"/>
  <c r="L75"/>
  <c r="L164"/>
  <c r="L165"/>
  <c r="AM180"/>
  <c r="BH49"/>
  <c r="L177"/>
  <c r="L48"/>
  <c r="L78"/>
  <c r="L34"/>
  <c r="L96"/>
  <c r="X116"/>
  <c r="L95"/>
  <c r="Y79"/>
  <c r="F10" i="603"/>
  <c r="L22" i="559"/>
  <c r="L18" i="598"/>
  <c r="Y21" i="559"/>
  <c r="L18" i="561"/>
  <c r="L19" i="560"/>
  <c r="L22" i="561"/>
  <c r="B3" i="525"/>
  <c r="X22" i="559"/>
  <c r="L21" i="561"/>
  <c r="L18" i="559"/>
  <c r="L21" i="560"/>
  <c r="AF21" i="561"/>
  <c r="L20" i="560"/>
  <c r="L17" i="561"/>
  <c r="L19"/>
  <c r="L20"/>
  <c r="L17" i="560"/>
  <c r="L21" i="530"/>
  <c r="L17" i="559"/>
  <c r="L17" i="566"/>
  <c r="L22" i="530"/>
  <c r="L18" i="566"/>
  <c r="L19" i="559"/>
  <c r="BH21" i="567"/>
  <c r="L22"/>
  <c r="L19"/>
  <c r="L17"/>
  <c r="L32" i="471"/>
  <c r="L47"/>
  <c r="L46"/>
  <c r="L60"/>
  <c r="L92"/>
  <c r="L30"/>
  <c r="L31"/>
  <c r="AE96"/>
  <c r="Y64"/>
  <c r="L62"/>
  <c r="L179"/>
  <c r="X150"/>
  <c r="L64"/>
  <c r="AE95"/>
  <c r="L65"/>
  <c r="L50"/>
  <c r="L33"/>
  <c r="L162"/>
  <c r="L94"/>
  <c r="L163"/>
  <c r="L61"/>
  <c r="X80"/>
  <c r="Y149"/>
  <c r="L45"/>
  <c r="L90"/>
  <c r="L49"/>
  <c r="AF94"/>
  <c r="Y33"/>
  <c r="L63"/>
  <c r="BG22" i="567"/>
  <c r="F337" i="471"/>
  <c r="C340"/>
  <c r="F335"/>
  <c r="F11" i="603"/>
  <c r="F340" i="471"/>
  <c r="F12" i="603"/>
  <c r="F336" i="471"/>
  <c r="F4" i="437" l="1"/>
  <c r="J407" i="471"/>
  <c r="K408"/>
  <c r="F23" i="599"/>
  <c r="F29" l="1"/>
  <c r="F25" s="1"/>
  <c r="F30"/>
  <c r="F24"/>
  <c r="J408" i="471"/>
  <c r="K409"/>
  <c r="K410" l="1"/>
  <c r="J409"/>
  <c r="F31" i="599"/>
  <c r="F36"/>
  <c r="F32" s="1"/>
  <c r="F37"/>
  <c r="F42" l="1"/>
  <c r="F38"/>
  <c r="F41"/>
  <c r="F39" s="1"/>
  <c r="J410" i="471"/>
  <c r="K411"/>
  <c r="J411" l="1"/>
  <c r="K412"/>
  <c r="F46" i="599"/>
  <c r="F44" s="1"/>
  <c r="F43"/>
  <c r="K413" i="471" l="1"/>
  <c r="J412"/>
  <c r="K414" l="1"/>
  <c r="J413"/>
  <c r="K415" l="1"/>
  <c r="J414"/>
  <c r="K416" l="1"/>
  <c r="J415"/>
  <c r="K417" l="1"/>
  <c r="J416"/>
  <c r="J417" l="1"/>
  <c r="K418"/>
  <c r="J418" l="1"/>
  <c r="K419"/>
  <c r="J419" l="1"/>
  <c r="K420"/>
  <c r="K421" l="1"/>
  <c r="J420"/>
  <c r="J421" l="1"/>
  <c r="K422"/>
  <c r="J422" l="1"/>
  <c r="K423"/>
  <c r="K424" l="1"/>
  <c r="J423"/>
  <c r="J424" l="1"/>
  <c r="K425"/>
  <c r="J425" l="1"/>
  <c r="K426"/>
  <c r="K427" l="1"/>
  <c r="J426"/>
  <c r="J427" l="1"/>
  <c r="F425"/>
  <c r="F415"/>
  <c r="F413"/>
  <c r="E414"/>
  <c r="H413"/>
  <c r="F427"/>
  <c r="I426"/>
  <c r="E426"/>
  <c r="E425"/>
  <c r="H415"/>
  <c r="H425"/>
  <c r="I415"/>
  <c r="H426"/>
  <c r="G426"/>
  <c r="G413"/>
  <c r="I414"/>
  <c r="I427"/>
  <c r="E415"/>
  <c r="F414"/>
  <c r="E413"/>
  <c r="F426"/>
  <c r="G414"/>
  <c r="H427"/>
  <c r="G415"/>
  <c r="I413"/>
  <c r="H414"/>
  <c r="E427"/>
  <c r="G425"/>
  <c r="G427"/>
  <c r="I425"/>
</calcChain>
</file>

<file path=xl/sharedStrings.xml><?xml version="1.0" encoding="utf-8"?>
<sst xmlns="http://schemas.openxmlformats.org/spreadsheetml/2006/main" count="7597" uniqueCount="2441">
  <si>
    <t>О</t>
  </si>
  <si>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</si>
  <si>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</si>
  <si>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</si>
  <si>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</si>
  <si>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По желанию организации информация раскрыта в дополнительных источниках публикации?</t>
  </si>
  <si>
    <t>Добавить МО</t>
  </si>
  <si>
    <t>Наименование сайта</t>
  </si>
  <si>
    <t>Дата размещения информации</t>
  </si>
  <si>
    <t>Адрес страницы сайта в сети "Интернет", на которой размещена информация</t>
  </si>
  <si>
    <t>Сайт организации в сети Интернет</t>
  </si>
  <si>
    <t>Добавить строку</t>
  </si>
  <si>
    <t>ставка за тепловую  энергию, руб/Гкал</t>
  </si>
  <si>
    <t>Одноставочный тариф, руб/Гкал</t>
  </si>
  <si>
    <t>ставка за содержание тепловой мощности, тыс.руб./Гкал/ч/мес</t>
  </si>
  <si>
    <t>et_List01_02</t>
  </si>
  <si>
    <t>et_List01_01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</si>
  <si>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</si>
  <si>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</si>
  <si>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</si>
  <si>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</si>
  <si>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</si>
  <si>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</si>
  <si>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</si>
  <si>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</si>
  <si>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</si>
  <si>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</si>
  <si>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</si>
  <si>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modList04</t>
  </si>
  <si>
    <t>modList05</t>
  </si>
  <si>
    <t>Наличие двуставочного тарифа</t>
  </si>
  <si>
    <t>Добавить описание территории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</si>
  <si>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</si>
  <si>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</si>
  <si>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</si>
  <si>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</si>
  <si>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</si>
  <si>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</si>
  <si>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</si>
  <si>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>население (тарифы указываются с учётом НДС)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</si>
  <si>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</si>
  <si>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</si>
  <si>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</si>
  <si>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</si>
  <si>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Одноставочный тариф, руб/куб.м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</si>
  <si>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</si>
  <si>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</si>
  <si>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</si>
  <si>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</si>
  <si>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</si>
  <si>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</si>
  <si>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</si>
  <si>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</si>
  <si>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</si>
  <si>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</si>
  <si>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</si>
  <si>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</si>
  <si>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</si>
  <si>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</si>
  <si>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</si>
  <si>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</si>
  <si>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</si>
  <si>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корректировка ранее раскрытой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</si>
  <si>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</si>
  <si>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</si>
  <si>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</si>
  <si>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</si>
  <si>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</si>
  <si>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</si>
  <si>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</si>
  <si>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</si>
  <si>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</si>
  <si>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</si>
  <si>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</si>
  <si>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</si>
  <si>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</si>
  <si>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</si>
  <si>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</si>
  <si>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</si>
  <si>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</si>
  <si>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</si>
  <si>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</si>
  <si>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</si>
  <si>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</si>
  <si>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</si>
  <si>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</si>
  <si>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</si>
  <si>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</si>
  <si>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</si>
  <si>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</si>
  <si>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</si>
  <si>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</si>
  <si>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</si>
  <si>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</si>
  <si>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</si>
  <si>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</si>
  <si>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</si>
  <si>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</si>
  <si>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</si>
  <si>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</si>
  <si>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</si>
  <si>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</si>
  <si>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</si>
  <si>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</si>
  <si>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</si>
  <si>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</si>
  <si>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</si>
  <si>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</si>
  <si>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</si>
  <si>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</si>
  <si>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Web-сайт: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</si>
  <si>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</si>
  <si>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</si>
  <si>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</si>
  <si>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</si>
  <si>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</si>
  <si>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</si>
  <si>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</si>
  <si>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</si>
  <si>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</si>
  <si>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</si>
  <si>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</si>
  <si>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</si>
  <si>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</si>
  <si>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</si>
  <si>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</si>
  <si>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</si>
  <si>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</si>
  <si>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</si>
  <si>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</si>
  <si>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</si>
  <si>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</si>
  <si>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</si>
  <si>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</si>
  <si>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</si>
  <si>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</si>
  <si>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</si>
  <si>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</si>
  <si>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</si>
  <si>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</si>
  <si>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</si>
  <si>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</si>
  <si>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</si>
  <si>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</si>
  <si>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</si>
  <si>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</si>
  <si>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</si>
  <si>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</si>
  <si>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</si>
  <si>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</si>
  <si>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</si>
  <si>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</si>
  <si>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</si>
  <si>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</si>
  <si>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</si>
  <si>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</si>
  <si>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</si>
  <si>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</si>
  <si>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</si>
  <si>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</si>
  <si>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</si>
  <si>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</si>
  <si>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</si>
  <si>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</si>
  <si>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</si>
  <si>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</si>
  <si>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</si>
  <si>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</si>
  <si>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</si>
  <si>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</si>
  <si>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</si>
  <si>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</si>
  <si>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</si>
  <si>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</si>
  <si>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</si>
  <si>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</si>
  <si>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</si>
  <si>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</si>
  <si>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</si>
  <si>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</si>
  <si>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</si>
  <si>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</si>
  <si>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</si>
  <si>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</si>
  <si>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</si>
  <si>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</si>
  <si>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</si>
  <si>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</si>
  <si>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</si>
  <si>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</si>
  <si>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</si>
  <si>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</si>
  <si>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</si>
  <si>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</si>
  <si>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</si>
  <si>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</si>
  <si>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</si>
  <si>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</si>
  <si>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</si>
  <si>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</si>
  <si>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</si>
  <si>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</si>
  <si>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</si>
  <si>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</si>
  <si>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</si>
  <si>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</si>
  <si>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Содержание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</si>
  <si>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</si>
  <si>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</si>
  <si>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</si>
  <si>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</si>
  <si>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</si>
  <si>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</si>
  <si>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</si>
  <si>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</si>
  <si>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</si>
  <si>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</si>
  <si>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</si>
  <si>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</si>
  <si>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</si>
  <si>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</si>
  <si>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</si>
  <si>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</si>
  <si>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</si>
  <si>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</si>
  <si>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</si>
  <si>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</si>
  <si>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</si>
  <si>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</si>
  <si>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</si>
  <si>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</si>
  <si>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</si>
  <si>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</si>
  <si>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</si>
  <si>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</si>
  <si>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</si>
  <si>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</si>
  <si>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</si>
  <si>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</si>
  <si>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</si>
  <si>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</si>
  <si>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</si>
  <si>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</si>
  <si>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</si>
  <si>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</si>
  <si>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</si>
  <si>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</si>
  <si>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</si>
  <si>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</si>
  <si>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</si>
  <si>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</si>
  <si>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</si>
  <si>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</si>
  <si>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</si>
  <si>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</si>
  <si>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</si>
  <si>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</si>
  <si>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</si>
  <si>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</si>
  <si>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</si>
  <si>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</si>
  <si>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</si>
  <si>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</si>
  <si>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</si>
  <si>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</si>
  <si>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</si>
  <si>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</si>
  <si>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</si>
  <si>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</si>
  <si>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</si>
  <si>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Единица измерения объема оказываемых услуг ГВС
/kind_of_unit_GVS/</t>
  </si>
  <si>
    <t>тыс.куб.м/сутки</t>
  </si>
  <si>
    <t>Начало очередного периода регулирования</t>
  </si>
  <si>
    <t>Окончание очередного периода регулирования</t>
  </si>
  <si>
    <t>Режим налогообложения</t>
  </si>
  <si>
    <t>Примечание</t>
  </si>
  <si>
    <t>Информация, подлежащая раскрытию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</si>
  <si>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</si>
  <si>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</si>
  <si>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</si>
  <si>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</si>
  <si>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</si>
  <si>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</si>
  <si>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 xml:space="preserve"> Обосновывающие материалы необходимо загружать с помощью "ЕИАС Мониторинг"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</si>
  <si>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</si>
  <si>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</si>
  <si>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</si>
  <si>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</si>
  <si>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</si>
  <si>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</si>
  <si>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</si>
  <si>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</si>
  <si>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</si>
  <si>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</si>
  <si>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</si>
  <si>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</si>
  <si>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</si>
  <si>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</si>
  <si>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</si>
  <si>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</si>
  <si>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</si>
  <si>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</si>
  <si>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</si>
  <si>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</si>
  <si>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*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</si>
  <si>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</si>
  <si>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</si>
  <si>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</si>
  <si>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</si>
  <si>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</si>
  <si>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et_List04</t>
  </si>
  <si>
    <t>Добавить период</t>
  </si>
  <si>
    <t>et_List06</t>
  </si>
  <si>
    <t>et_List07</t>
  </si>
  <si>
    <t>et_List08</t>
  </si>
  <si>
    <t>et_List09</t>
  </si>
  <si>
    <t>et_List09_1</t>
  </si>
  <si>
    <t>Добавить поставщика теплоносителя</t>
  </si>
  <si>
    <t>Добавить поставщика тепловой энергии</t>
  </si>
  <si>
    <t>et_List09_2</t>
  </si>
  <si>
    <t>et_List10</t>
  </si>
  <si>
    <t>modList11</t>
  </si>
  <si>
    <t>руб./Гкал</t>
  </si>
  <si>
    <t>Компонент на тепловую энергию, руб./Гкал</t>
  </si>
  <si>
    <t>Компонент на теплоноситель, руб./куб.м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</si>
  <si>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</si>
  <si>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</si>
  <si>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</si>
  <si>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</si>
  <si>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</si>
  <si>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>На листе «Титульный» нужно заполнить все ячейки голубого и синего цвета.
Для создания печатной формы нажмите на иконку принтера на листе «Титульный» (левый верхний угол).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</si>
  <si>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</si>
  <si>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</si>
  <si>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</si>
  <si>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</si>
  <si>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</si>
  <si>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</si>
  <si>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</si>
  <si>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</si>
  <si>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</si>
  <si>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</si>
  <si>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et_List09_3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</si>
  <si>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</si>
  <si>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</si>
  <si>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</si>
  <si>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</si>
  <si>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</si>
  <si>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</si>
  <si>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</si>
  <si>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</si>
  <si>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</si>
  <si>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</si>
  <si>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</si>
  <si>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</si>
  <si>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</si>
  <si>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</si>
  <si>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Срок действия тарифа на горячую воду</t>
  </si>
  <si>
    <t>et_List00_01</t>
  </si>
  <si>
    <t>et_List00_02</t>
  </si>
  <si>
    <t>et_List00_03</t>
  </si>
  <si>
    <t>Заголовок таблицы</t>
  </si>
  <si>
    <t>Заявитель</t>
  </si>
  <si>
    <t>Добавить наименование тарифа</t>
  </si>
  <si>
    <t>Один шаблон заполняется по величинам ставки, заявленным в одном заявлении об установлении цен (тарифов)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</si>
  <si>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</si>
  <si>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Тариф на теплоноситель, поставляемый потребителям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</si>
  <si>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</si>
  <si>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</si>
  <si>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</si>
  <si>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Дифференциация по МО (территориям)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</si>
  <si>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</si>
  <si>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</si>
  <si>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</si>
  <si>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</si>
  <si>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</si>
  <si>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</si>
  <si>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</si>
  <si>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</si>
  <si>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</si>
  <si>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</si>
  <si>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</si>
  <si>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</si>
  <si>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</si>
  <si>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</si>
  <si>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</si>
  <si>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Значение</t>
  </si>
  <si>
    <t>Копия инвестиционной программы, утвержденной в установленном законодательством Российской Федерации порядке (проекта инвестиционной программы)</t>
  </si>
  <si>
    <t>Предлагаемый метод регулирования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</si>
  <si>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</si>
  <si>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годам, тыс. руб.</t>
  </si>
  <si>
    <t>Ссылки на документы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</si>
  <si>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</si>
  <si>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</si>
  <si>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Сведения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</si>
  <si>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</si>
  <si>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Добавить сведения</t>
  </si>
  <si>
    <t>1.2</t>
  </si>
  <si>
    <t>1.3</t>
  </si>
  <si>
    <t>ID_TARIFF_NAME</t>
  </si>
  <si>
    <t>TARIFF_NAME</t>
  </si>
  <si>
    <t>VED_NAME</t>
  </si>
  <si>
    <t>et_List15</t>
  </si>
  <si>
    <t>Дата подачи заявления об установлении цен (тарифов)</t>
  </si>
  <si>
    <t>Номер заявления об установлении цен (тарифов)</t>
  </si>
  <si>
    <t>Организация выполняет/планирует к выполнению инвестиционную программу</t>
  </si>
  <si>
    <t xml:space="preserve"> Bид топлива</t>
  </si>
  <si>
    <t>Период с</t>
  </si>
  <si>
    <t>Период по</t>
  </si>
  <si>
    <t>Перечень тарифов</t>
  </si>
  <si>
    <t>Т-подкл(инд)</t>
  </si>
  <si>
    <t>Т-подкл</t>
  </si>
  <si>
    <t>Сведения об изменении</t>
  </si>
  <si>
    <t>Предложение</t>
  </si>
  <si>
    <t>Закупки</t>
  </si>
  <si>
    <t>modList15</t>
  </si>
  <si>
    <t>modList12</t>
  </si>
  <si>
    <t>modList16</t>
  </si>
  <si>
    <t>modfrmReestrObj</t>
  </si>
  <si>
    <t>modList07</t>
  </si>
  <si>
    <t>Подключаемая тепловая нагрузка
(kind_of_load3)</t>
  </si>
  <si>
    <t>et_List12_inv_pr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</si>
  <si>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</si>
  <si>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</si>
  <si>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</si>
  <si>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</si>
  <si>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Тариф на горячую воду предлагается без разбивки на компоненты</t>
  </si>
  <si>
    <t>Тип прокладки тепловых сетей</t>
  </si>
  <si>
    <t>Диаметр тепловых сетей</t>
  </si>
  <si>
    <t>Срок действия тарифов</t>
  </si>
  <si>
    <t>Величина тарифов</t>
  </si>
  <si>
    <t>Теплоноситель</t>
  </si>
  <si>
    <t>Вода</t>
  </si>
  <si>
    <t>Отборный пар давлением:</t>
  </si>
  <si>
    <t>Острый и редуцированный пар</t>
  </si>
  <si>
    <t>Одноставочный</t>
  </si>
  <si>
    <t>Без НДС</t>
  </si>
  <si>
    <t>С НДС</t>
  </si>
  <si>
    <t>Двухставочный без НДС</t>
  </si>
  <si>
    <t>ставка за тепловую энергию, руб./Гкал</t>
  </si>
  <si>
    <t>ставка за содержание тепловой мощности, тыс. руб./Гкал/ч в мес.</t>
  </si>
  <si>
    <t>Двухставочный с НДС</t>
  </si>
  <si>
    <t>система налогообложения</t>
  </si>
  <si>
    <t>система теплоснабжения или муниципальное образование</t>
  </si>
  <si>
    <t>Вид теплоносителя</t>
  </si>
  <si>
    <t>Пар</t>
  </si>
  <si>
    <t>Одноставочный, руб./куб. м</t>
  </si>
  <si>
    <t>иное</t>
  </si>
  <si>
    <t>Информация о расчетных тарифах на услуги по передаче тепловой энергии, теплоносителя</t>
  </si>
  <si>
    <t>Информация о расчетной плате за услуги по поддержанию резервной тепловой мощности при отсутствии потребления тепловой энергии</t>
  </si>
  <si>
    <t>Срок действия платы</t>
  </si>
  <si>
    <t>Величина платы (тыс. руб./Гкал/час в мес.)</t>
  </si>
  <si>
    <t>Информация о расчетной плате за подключение (технологическое присоединение) к системе теплоснабжения</t>
  </si>
  <si>
    <t>Величина платы (тыс. руб./Гкал/ч)</t>
  </si>
  <si>
    <t>Информация о расчетном тарифе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</si>
  <si>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тарифа</t>
  </si>
  <si>
    <t>Величина тарифа</t>
  </si>
  <si>
    <t>Компонент на теплоноситель (руб./куб. м)</t>
  </si>
  <si>
    <t>Компонент на тепловую энергию</t>
  </si>
  <si>
    <t>Двухставочный</t>
  </si>
  <si>
    <t>Ставка за мощность, тыс. руб./Гкал/час в мес.</t>
  </si>
  <si>
    <t>Ставка за тепловую энергию, руб./Гкал</t>
  </si>
  <si>
    <t>Добавить показатель</t>
  </si>
  <si>
    <t>Вид топлива
(kind_of_fuel)</t>
  </si>
  <si>
    <t>et_List19</t>
  </si>
  <si>
    <t>et_List20</t>
  </si>
  <si>
    <t>et_List21_1</t>
  </si>
  <si>
    <t>et_List21_2</t>
  </si>
  <si>
    <t>Способ закупки товаров
(kind_of_zak)</t>
  </si>
  <si>
    <t>year_list1</t>
  </si>
  <si>
    <t>et_List17</t>
  </si>
  <si>
    <t>et_List18_T20</t>
  </si>
  <si>
    <t>check_List12_p4_tar_numb</t>
  </si>
  <si>
    <t>check_List12_p5_tar_numb</t>
  </si>
  <si>
    <t>check_List12_p6_tar_numb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</si>
  <si>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</si>
  <si>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</si>
  <si>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</si>
  <si>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</si>
  <si>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</si>
  <si>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Отборный пар, 2,5-7 кг/см2</t>
  </si>
  <si>
    <t>Горячая вода в системе централизованного теплоснабжения на отопление</t>
  </si>
  <si>
    <t>date_start</t>
  </si>
  <si>
    <t>MO+STC+ITE+GRP</t>
  </si>
  <si>
    <t>et_List18_T21</t>
  </si>
  <si>
    <t>et_List18_T22</t>
  </si>
  <si>
    <t>et_List18_T23</t>
  </si>
  <si>
    <t>et_List18_T24</t>
  </si>
  <si>
    <t>et_List18_T25</t>
  </si>
  <si>
    <t>date_end</t>
  </si>
  <si>
    <t>et_List18_T26</t>
  </si>
  <si>
    <t>Величина платы за подключение (технологическое присоединение), тыс. руб./Гкал/ч (руб.) (без НДС)</t>
  </si>
  <si>
    <t>Величина платы за подключение (технологическое присоединение), тыс. руб./Гкал/ч (руб.) с НДС)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</si>
  <si>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</si>
  <si>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</si>
  <si>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</si>
  <si>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</si>
  <si>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</si>
  <si>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</si>
  <si>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</si>
  <si>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</si>
  <si>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</si>
  <si>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</si>
  <si>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7708503727</t>
  </si>
  <si>
    <t>№</t>
  </si>
  <si>
    <t>МР</t>
  </si>
  <si>
    <t>МО</t>
  </si>
  <si>
    <t>МО_ОКТМО</t>
  </si>
  <si>
    <t>Тип отчета</t>
  </si>
  <si>
    <t>виды тарифа
/kind_group_rates_load_filter/</t>
  </si>
  <si>
    <t>виды тарифа
/kind_group_rates_load/</t>
  </si>
  <si>
    <t>Информация о расчетных тарифах на теплоноситель, поставляемый теплоснабжающими организациями потребителям, другим теплоснабжающим организациям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</si>
  <si>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</si>
  <si>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</si>
  <si>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</si>
  <si>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</si>
  <si>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</si>
  <si>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</si>
  <si>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</si>
  <si>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</si>
  <si>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</si>
  <si>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</si>
  <si>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</si>
  <si>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</si>
  <si>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</si>
  <si>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</si>
  <si>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</si>
  <si>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</si>
  <si>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</si>
  <si>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</si>
  <si>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</si>
  <si>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</si>
  <si>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</si>
  <si>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</si>
  <si>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</si>
  <si>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</si>
  <si>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</si>
  <si>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Т-пит</t>
  </si>
  <si>
    <t>Т-транс</t>
  </si>
  <si>
    <t>Т-подвоз</t>
  </si>
  <si>
    <t>modPForms</t>
  </si>
  <si>
    <t>modServiceModule</t>
  </si>
  <si>
    <t>7702707386</t>
  </si>
  <si>
    <t>TSH_et_union_hor</t>
  </si>
  <si>
    <t>TSH_et_union_vert</t>
  </si>
  <si>
    <t>Приволжский муниципальный район</t>
  </si>
  <si>
    <t>12642000</t>
  </si>
  <si>
    <t>Трехпротокский сельсовет</t>
  </si>
  <si>
    <t>12642464</t>
  </si>
  <si>
    <t>Наримановский муниципальный район</t>
  </si>
  <si>
    <t>12640000</t>
  </si>
  <si>
    <t>Старокучергановский сельсовет</t>
  </si>
  <si>
    <t>12640456</t>
  </si>
  <si>
    <t>Волжский сельсовет</t>
  </si>
  <si>
    <t>12640412</t>
  </si>
  <si>
    <t>Володарский муниципальный район</t>
  </si>
  <si>
    <t>12610000</t>
  </si>
  <si>
    <t>Мултановский сельсовет</t>
  </si>
  <si>
    <t>12610436</t>
  </si>
  <si>
    <t>Ахтубинский муниципальный район</t>
  </si>
  <si>
    <t>12605000</t>
  </si>
  <si>
    <t>Город Ахтубинск</t>
  </si>
  <si>
    <t>12605101</t>
  </si>
  <si>
    <t>Лиманский муниципальный район</t>
  </si>
  <si>
    <t>12635000</t>
  </si>
  <si>
    <t>Зензелинский сельсовет</t>
  </si>
  <si>
    <t>12635412</t>
  </si>
  <si>
    <t>ЗАТО Знаменск</t>
  </si>
  <si>
    <t>12719000</t>
  </si>
  <si>
    <t>Камызякский муниципальный район</t>
  </si>
  <si>
    <t>12625000</t>
  </si>
  <si>
    <t>Село Чаган</t>
  </si>
  <si>
    <t>12625460</t>
  </si>
  <si>
    <t>Енотаевский муниципальный район</t>
  </si>
  <si>
    <t>12615000</t>
  </si>
  <si>
    <t>Ветлянинский сельсовет</t>
  </si>
  <si>
    <t>12615404</t>
  </si>
  <si>
    <t>Восточинский сельсовет</t>
  </si>
  <si>
    <t>12615410</t>
  </si>
  <si>
    <t>Замьянский сельсовет</t>
  </si>
  <si>
    <t>12615420</t>
  </si>
  <si>
    <t>Пришибинский сельсовет</t>
  </si>
  <si>
    <t>12615436</t>
  </si>
  <si>
    <t>Село Копановка</t>
  </si>
  <si>
    <t>12615428</t>
  </si>
  <si>
    <t>Средневолжский сельсовет</t>
  </si>
  <si>
    <t>12615444</t>
  </si>
  <si>
    <t>Началовский сельсовет</t>
  </si>
  <si>
    <t>12642432</t>
  </si>
  <si>
    <t>Икрянинский муниципальный район</t>
  </si>
  <si>
    <t>12620000</t>
  </si>
  <si>
    <t>Зюзинский сельсовет</t>
  </si>
  <si>
    <t>12620416</t>
  </si>
  <si>
    <t>Город Нариманов</t>
  </si>
  <si>
    <t>12640101</t>
  </si>
  <si>
    <t>Иванчугский сельсовет</t>
  </si>
  <si>
    <t>12625408</t>
  </si>
  <si>
    <t>Село Енотаевка</t>
  </si>
  <si>
    <t>12615416</t>
  </si>
  <si>
    <t>Воскресеновский сельсовет</t>
  </si>
  <si>
    <t>12635410</t>
  </si>
  <si>
    <t>Черноярский муниципальный район</t>
  </si>
  <si>
    <t>12650000</t>
  </si>
  <si>
    <t>Вязовский сельсовет</t>
  </si>
  <si>
    <t>12650404</t>
  </si>
  <si>
    <t>Седлистинский сельсовет</t>
  </si>
  <si>
    <t>12620432</t>
  </si>
  <si>
    <t>Село Осыпной Бугор</t>
  </si>
  <si>
    <t>12642439</t>
  </si>
  <si>
    <t>Оранжерейнинский сельсовет</t>
  </si>
  <si>
    <t>12620429</t>
  </si>
  <si>
    <t>Поселок Волго-Каспийский</t>
  </si>
  <si>
    <t>12625157</t>
  </si>
  <si>
    <t>Рабочий посёлок Ильинка</t>
  </si>
  <si>
    <t>12620157</t>
  </si>
  <si>
    <t>Рабочий поселок Красные Баррикады</t>
  </si>
  <si>
    <t>12620162</t>
  </si>
  <si>
    <t>Иваново-Николаевский сельсовет</t>
  </si>
  <si>
    <t>12615424</t>
  </si>
  <si>
    <t>Поселок Кировский</t>
  </si>
  <si>
    <t>12625162</t>
  </si>
  <si>
    <t>Харабалинский муниципальный район</t>
  </si>
  <si>
    <t>12645000</t>
  </si>
  <si>
    <t>Тамбовский сельсовет</t>
  </si>
  <si>
    <t>12645428</t>
  </si>
  <si>
    <t>Камышовский сельсовет</t>
  </si>
  <si>
    <t>12635416</t>
  </si>
  <si>
    <t>Каралатский сельсовет</t>
  </si>
  <si>
    <t>12625416</t>
  </si>
  <si>
    <t>Житнинский сельсовет</t>
  </si>
  <si>
    <t>12620412</t>
  </si>
  <si>
    <t>Кряжевинский сельсовет</t>
  </si>
  <si>
    <t>12635424</t>
  </si>
  <si>
    <t>Рабочий поселок Лиман</t>
  </si>
  <si>
    <t>12635151</t>
  </si>
  <si>
    <t>Чулпанский сельсовет</t>
  </si>
  <si>
    <t>12620444</t>
  </si>
  <si>
    <t>Никольский сельсовет</t>
  </si>
  <si>
    <t>12615433</t>
  </si>
  <si>
    <t>Федоровский сельсовет</t>
  </si>
  <si>
    <t>12620440</t>
  </si>
  <si>
    <t>Село Растопуловка</t>
  </si>
  <si>
    <t>12642446</t>
  </si>
  <si>
    <t>Михайловский сельсовет</t>
  </si>
  <si>
    <t>12645416</t>
  </si>
  <si>
    <t>Рынковский сельсовет</t>
  </si>
  <si>
    <t>12635443</t>
  </si>
  <si>
    <t>Село Соленое Займище</t>
  </si>
  <si>
    <t>12650416</t>
  </si>
  <si>
    <t>Красноярский муниципальный район</t>
  </si>
  <si>
    <t>12630000</t>
  </si>
  <si>
    <t>Красноярский сельсовет</t>
  </si>
  <si>
    <t>12630436</t>
  </si>
  <si>
    <t>Семибугоринский сельсовет</t>
  </si>
  <si>
    <t>12625452</t>
  </si>
  <si>
    <t>Образцово-Травинский сельсовет</t>
  </si>
  <si>
    <t>12625436</t>
  </si>
  <si>
    <t>Новотузуклейский сельсовет</t>
  </si>
  <si>
    <t>12625432</t>
  </si>
  <si>
    <t>Самосдельский сельсовет</t>
  </si>
  <si>
    <t>12625448</t>
  </si>
  <si>
    <t>Икрянинский сельсовет</t>
  </si>
  <si>
    <t>12620420</t>
  </si>
  <si>
    <t>Барановский сельсовет</t>
  </si>
  <si>
    <t>12640408</t>
  </si>
  <si>
    <t>Бузанский сельсовет</t>
  </si>
  <si>
    <t>12630412</t>
  </si>
  <si>
    <t>Верхнебузанский сельсовет</t>
  </si>
  <si>
    <t>12630420</t>
  </si>
  <si>
    <t>Забузанский сельсовет</t>
  </si>
  <si>
    <t>12630428</t>
  </si>
  <si>
    <t>Капустиноярский сельсовет</t>
  </si>
  <si>
    <t>12605414</t>
  </si>
  <si>
    <t>Мумринский сельсовет</t>
  </si>
  <si>
    <t>12620425</t>
  </si>
  <si>
    <t>Заволжский сельсовет</t>
  </si>
  <si>
    <t>12645412</t>
  </si>
  <si>
    <t>Воленский сельсовет</t>
  </si>
  <si>
    <t>12645408</t>
  </si>
  <si>
    <t>Поселок Верхний Баскунчак</t>
  </si>
  <si>
    <t>12605157</t>
  </si>
  <si>
    <t>Селитренский сельсовет</t>
  </si>
  <si>
    <t>12645424</t>
  </si>
  <si>
    <t>Хошеутовский сельсовет</t>
  </si>
  <si>
    <t>12645436</t>
  </si>
  <si>
    <t>Речновский сельсовет</t>
  </si>
  <si>
    <t>12645418</t>
  </si>
  <si>
    <t>Ахтубинский сельсовет</t>
  </si>
  <si>
    <t>12630406</t>
  </si>
  <si>
    <t>Город Астрахань</t>
  </si>
  <si>
    <t>12701000</t>
  </si>
  <si>
    <t>Сасыкольский сельсовет</t>
  </si>
  <si>
    <t>12645420</t>
  </si>
  <si>
    <t>Татаробашмаковский сельсовет</t>
  </si>
  <si>
    <t>12642460</t>
  </si>
  <si>
    <t>Село Карагали</t>
  </si>
  <si>
    <t>12642418</t>
  </si>
  <si>
    <t>Евпраксинский сельсовет</t>
  </si>
  <si>
    <t>12642416</t>
  </si>
  <si>
    <t>Поселок Володарский</t>
  </si>
  <si>
    <t>12610468</t>
  </si>
  <si>
    <t>Бирюковский сельсовет</t>
  </si>
  <si>
    <t>12642408</t>
  </si>
  <si>
    <t>Село Ушаковка</t>
  </si>
  <si>
    <t>12650432</t>
  </si>
  <si>
    <t>Тумакский сельсовет</t>
  </si>
  <si>
    <t>12610459</t>
  </si>
  <si>
    <t>ООО "Коммунальщик"</t>
  </si>
  <si>
    <t>Бахтемирский сельсовет</t>
  </si>
  <si>
    <t>12620404</t>
  </si>
  <si>
    <t>Фунтовский сельсовет</t>
  </si>
  <si>
    <t>12642466</t>
  </si>
  <si>
    <t>Маячнинский сельсовет</t>
  </si>
  <si>
    <t>12620424</t>
  </si>
  <si>
    <t>Новорычинский сельсовет</t>
  </si>
  <si>
    <t>12642436</t>
  </si>
  <si>
    <t>Солодниковский сельсовет</t>
  </si>
  <si>
    <t>12650420</t>
  </si>
  <si>
    <t>Черноярский сельсовет</t>
  </si>
  <si>
    <t>12650436</t>
  </si>
  <si>
    <t>Алтынжарский сельсовет</t>
  </si>
  <si>
    <t>12610408</t>
  </si>
  <si>
    <t>12615448</t>
  </si>
  <si>
    <t>Аксарайский сельсовет</t>
  </si>
  <si>
    <t>12630402</t>
  </si>
  <si>
    <t>Байбекский сельсовет</t>
  </si>
  <si>
    <t>12630408</t>
  </si>
  <si>
    <t>Ватаженский сельсовет</t>
  </si>
  <si>
    <t>12630416</t>
  </si>
  <si>
    <t>Джанайский сельсовет</t>
  </si>
  <si>
    <t>12630424</t>
  </si>
  <si>
    <t>Село Малый Арал</t>
  </si>
  <si>
    <t>12630441</t>
  </si>
  <si>
    <t>Кривобузанский сельсовет</t>
  </si>
  <si>
    <t>12630440</t>
  </si>
  <si>
    <t>Батаевский сельсовет</t>
  </si>
  <si>
    <t>12605404</t>
  </si>
  <si>
    <t>Золотухинский сельсовет</t>
  </si>
  <si>
    <t>12605412</t>
  </si>
  <si>
    <t>Покровский сельсовет</t>
  </si>
  <si>
    <t>12605424</t>
  </si>
  <si>
    <t>Пологозаймищенский сельсовет</t>
  </si>
  <si>
    <t>12605428</t>
  </si>
  <si>
    <t>Посёлок Нижний Баскунчак</t>
  </si>
  <si>
    <t>12605168</t>
  </si>
  <si>
    <t>Село Болхуны</t>
  </si>
  <si>
    <t>12605408</t>
  </si>
  <si>
    <t>Село Ново-Николаевка</t>
  </si>
  <si>
    <t>12605416</t>
  </si>
  <si>
    <t>Село Пироговка</t>
  </si>
  <si>
    <t>12605420</t>
  </si>
  <si>
    <t>Село Садовое</t>
  </si>
  <si>
    <t>12605432</t>
  </si>
  <si>
    <t>Сокрутовский сельсовет</t>
  </si>
  <si>
    <t>12605436</t>
  </si>
  <si>
    <t>Удаченский сельсовет</t>
  </si>
  <si>
    <t>12605440</t>
  </si>
  <si>
    <t>Успенский сельсовет</t>
  </si>
  <si>
    <t>12605442</t>
  </si>
  <si>
    <t>Актюбинский сельсовет</t>
  </si>
  <si>
    <t>12610404</t>
  </si>
  <si>
    <t>Большемогойский сельсовет</t>
  </si>
  <si>
    <t>12610412</t>
  </si>
  <si>
    <t>Калининский сельсовет</t>
  </si>
  <si>
    <t>12610420</t>
  </si>
  <si>
    <t>Козловский сельсовет</t>
  </si>
  <si>
    <t>12610424</t>
  </si>
  <si>
    <t>Крутовский сельсовет</t>
  </si>
  <si>
    <t>12610426</t>
  </si>
  <si>
    <t>Маковский сельсовет</t>
  </si>
  <si>
    <t>12610428</t>
  </si>
  <si>
    <t>Марфинский сельсовет</t>
  </si>
  <si>
    <t>12610432</t>
  </si>
  <si>
    <t>Новинский сельсовет</t>
  </si>
  <si>
    <t>12610440</t>
  </si>
  <si>
    <t>Новокрасинский сельсовет</t>
  </si>
  <si>
    <t>12610444</t>
  </si>
  <si>
    <t>Поселок Винный</t>
  </si>
  <si>
    <t>12610414</t>
  </si>
  <si>
    <t>Село Зеленга</t>
  </si>
  <si>
    <t>12610416</t>
  </si>
  <si>
    <t>Сизобугорский сельсовет</t>
  </si>
  <si>
    <t>12610448</t>
  </si>
  <si>
    <t>Султановский сельсовет</t>
  </si>
  <si>
    <t>12610450</t>
  </si>
  <si>
    <t>Тишковский сельсовет</t>
  </si>
  <si>
    <t>12610456</t>
  </si>
  <si>
    <t>Тулугановский сельсовет</t>
  </si>
  <si>
    <t>12610458</t>
  </si>
  <si>
    <t>Хуторской сельсовет</t>
  </si>
  <si>
    <t>12610460</t>
  </si>
  <si>
    <t>Цветновский сельсовет</t>
  </si>
  <si>
    <t>12610464</t>
  </si>
  <si>
    <t>Владимировский сельсовет</t>
  </si>
  <si>
    <t>12615408</t>
  </si>
  <si>
    <t>Грачевский сельсовет</t>
  </si>
  <si>
    <t>12615412</t>
  </si>
  <si>
    <t>Косикинский сельсовет</t>
  </si>
  <si>
    <t>12615430</t>
  </si>
  <si>
    <t>Табун-Аральский сельсовет</t>
  </si>
  <si>
    <t>12615440</t>
  </si>
  <si>
    <t>Восточный сельсовет</t>
  </si>
  <si>
    <t>12620408</t>
  </si>
  <si>
    <t>Ново-Булгаринский сельсовет</t>
  </si>
  <si>
    <t>12620426</t>
  </si>
  <si>
    <t>Озерновский сельсовет</t>
  </si>
  <si>
    <t>12620428</t>
  </si>
  <si>
    <t>Село Трудфронт</t>
  </si>
  <si>
    <t>12620438</t>
  </si>
  <si>
    <t>Сергиевский сельсовет</t>
  </si>
  <si>
    <t>12620436</t>
  </si>
  <si>
    <t>Верхнекалиновский сельсовет</t>
  </si>
  <si>
    <t>12625404</t>
  </si>
  <si>
    <t>Город Камызяк</t>
  </si>
  <si>
    <t>12625101</t>
  </si>
  <si>
    <t>Жан-Аульский сельсовет</t>
  </si>
  <si>
    <t>12625406</t>
  </si>
  <si>
    <t>Караулинский сельсовет</t>
  </si>
  <si>
    <t>12625420</t>
  </si>
  <si>
    <t>Лебяжинский сельсовет</t>
  </si>
  <si>
    <t>12625424</t>
  </si>
  <si>
    <t>Николо-Комаровский сельсовет</t>
  </si>
  <si>
    <t>12625428</t>
  </si>
  <si>
    <t>Полдневский сельсовет</t>
  </si>
  <si>
    <t>12625440</t>
  </si>
  <si>
    <t>Раздорский сельсовет</t>
  </si>
  <si>
    <t>12625444</t>
  </si>
  <si>
    <t>Уваринский сельсовет</t>
  </si>
  <si>
    <t>12625456</t>
  </si>
  <si>
    <t>Чапаевский сельсовет</t>
  </si>
  <si>
    <t>12625462</t>
  </si>
  <si>
    <t>Сеитовский сельсовет</t>
  </si>
  <si>
    <t>12630444</t>
  </si>
  <si>
    <t>Село Караозек</t>
  </si>
  <si>
    <t>12630432</t>
  </si>
  <si>
    <t>Село Черёмуха</t>
  </si>
  <si>
    <t>12630448</t>
  </si>
  <si>
    <t>Степновский сельсовет</t>
  </si>
  <si>
    <t>12630404</t>
  </si>
  <si>
    <t>Юбилейнинский сельсовет</t>
  </si>
  <si>
    <t>12630452</t>
  </si>
  <si>
    <t>Басинский сельсовет</t>
  </si>
  <si>
    <t>12635402</t>
  </si>
  <si>
    <t>Бирючекосинский сельсовет</t>
  </si>
  <si>
    <t>12635404</t>
  </si>
  <si>
    <t>Бударинский сельсовет</t>
  </si>
  <si>
    <t>12635408</t>
  </si>
  <si>
    <t>Караванненский сельсовет</t>
  </si>
  <si>
    <t>12635420</t>
  </si>
  <si>
    <t>12635428</t>
  </si>
  <si>
    <t>Новогеоргиевский сельсовет</t>
  </si>
  <si>
    <t>12635432</t>
  </si>
  <si>
    <t>Олинский сельсовет</t>
  </si>
  <si>
    <t>12635436</t>
  </si>
  <si>
    <t>Промысловский сельсовет</t>
  </si>
  <si>
    <t>12635440</t>
  </si>
  <si>
    <t>Проточенский сельсовет</t>
  </si>
  <si>
    <t>12635442</t>
  </si>
  <si>
    <t>Яндыковский сельсовет</t>
  </si>
  <si>
    <t>12635444</t>
  </si>
  <si>
    <t>Астраханский сельсовет</t>
  </si>
  <si>
    <t>12640404</t>
  </si>
  <si>
    <t>Ахматовский сельсовет</t>
  </si>
  <si>
    <t>12640406</t>
  </si>
  <si>
    <t>Курченский сельсовет</t>
  </si>
  <si>
    <t>12640424</t>
  </si>
  <si>
    <t>Линейнинский сельсовет</t>
  </si>
  <si>
    <t>12640428</t>
  </si>
  <si>
    <t>Николаевский сельсовет</t>
  </si>
  <si>
    <t>12640434</t>
  </si>
  <si>
    <t>Прикаспийский сельсовет</t>
  </si>
  <si>
    <t>12640442</t>
  </si>
  <si>
    <t>Разночиновский сельсовет</t>
  </si>
  <si>
    <t>12640444</t>
  </si>
  <si>
    <t>Рассветский сельсовет</t>
  </si>
  <si>
    <t>12640448</t>
  </si>
  <si>
    <t>Солянский сельсовет</t>
  </si>
  <si>
    <t>12640452</t>
  </si>
  <si>
    <t>Килинчинский сельсовет</t>
  </si>
  <si>
    <t>12642420</t>
  </si>
  <si>
    <t>Яксатовский сельсовет</t>
  </si>
  <si>
    <t>12642468</t>
  </si>
  <si>
    <t>Город Харабали</t>
  </si>
  <si>
    <t>12645101</t>
  </si>
  <si>
    <t>Кочковатский сельсовет</t>
  </si>
  <si>
    <t>12645414</t>
  </si>
  <si>
    <t>Каменноярский сельсовет</t>
  </si>
  <si>
    <t>12650412</t>
  </si>
  <si>
    <t>Село Зубовка</t>
  </si>
  <si>
    <t>12650408</t>
  </si>
  <si>
    <t>Село Поды</t>
  </si>
  <si>
    <t>12650414</t>
  </si>
  <si>
    <t>Село Ступино</t>
  </si>
  <si>
    <t>12650428</t>
  </si>
  <si>
    <t>Старицкий сельсовет</t>
  </si>
  <si>
    <t>12650424</t>
  </si>
  <si>
    <t>Республика Крым</t>
  </si>
  <si>
    <t>et_List12_p4  _p6</t>
  </si>
  <si>
    <t>et_List12_p2</t>
  </si>
  <si>
    <t>et_List12_p5</t>
  </si>
  <si>
    <t>et_List12_p3_per</t>
  </si>
  <si>
    <t>et_List12_p2_per</t>
  </si>
  <si>
    <t>et_List12_p5_per</t>
  </si>
  <si>
    <t>et_List12_p6  _p4_per</t>
  </si>
  <si>
    <t>Параметры дифференциации</t>
  </si>
  <si>
    <t>Компонент на холодную воду в тарифе на горячую воду установлен с разбивкой по поставщикам</t>
  </si>
  <si>
    <t>Годовой объем отпущенной в сеть воды, тыс. куб.м</t>
  </si>
  <si>
    <t>Одноставочный тариф (однокомпонентный)</t>
  </si>
  <si>
    <t>Тариф на горячую воду, руб/куб.м</t>
  </si>
  <si>
    <t>Одноставочный тариф (двухкомпонентный)</t>
  </si>
  <si>
    <t>Компонент на тепловую энергию, руб/Гкал</t>
  </si>
  <si>
    <t>Компонент на холодную воду, руб/куб.м</t>
  </si>
  <si>
    <t>Двухставочный тариф (однокомпонентный)</t>
  </si>
  <si>
    <t>Двухставочный тариф (двухкомпонентный)</t>
  </si>
  <si>
    <t>Ставка платы за потребление горячей воды, куб.м</t>
  </si>
  <si>
    <t>Ставка платы за содержание системы ГВС, 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</si>
  <si>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</si>
  <si>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</si>
  <si>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горячая вода</t>
  </si>
  <si>
    <t>холодная вода</t>
  </si>
  <si>
    <t>вода</t>
  </si>
  <si>
    <t>пар</t>
  </si>
  <si>
    <t>отборный пар, 1,2-2,5 кг/см2</t>
  </si>
  <si>
    <t>отборный пар, 2,5-7 кг/см2</t>
  </si>
  <si>
    <t>отборный пар, 7-13 кг/см2</t>
  </si>
  <si>
    <t>отборный пар, &gt; 13 кг/см2</t>
  </si>
  <si>
    <t>острый и редуцированный пар</t>
  </si>
  <si>
    <t>прочее</t>
  </si>
  <si>
    <t>передача</t>
  </si>
  <si>
    <t>передача+Сбыт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</si>
  <si>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</si>
  <si>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</si>
  <si>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</si>
  <si>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</si>
  <si>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</si>
  <si>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</si>
  <si>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</si>
  <si>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</si>
  <si>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</si>
  <si>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</si>
  <si>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</si>
  <si>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</si>
  <si>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г.Севастополь</t>
  </si>
  <si>
    <t xml:space="preserve"> Наименование параметра дифференциации</t>
  </si>
  <si>
    <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</si>
  <si>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Информация о предложении об установлении тарифов на транспортировку сточных вод</t>
  </si>
  <si>
    <t>Тариф на водоотведение</t>
  </si>
  <si>
    <t>Тариф на транспортировку сточных вод</t>
  </si>
  <si>
    <t>Тариф на подключение к централизованной системе водоотведения</t>
  </si>
  <si>
    <t>Тариф на подключение (технологическое присоединение) к централизованной системе водоотведения в индивидуальном порядке</t>
  </si>
  <si>
    <t>Информация о предложении об установлении тарифов на водоотведение</t>
  </si>
  <si>
    <t>Информация о предложении об установлении платы за подключение к централизованной системе водоотведения (индивидуальной)</t>
  </si>
  <si>
    <t>Информация о предложении об установлении платы за подключение к централизованной системе водоотведения</t>
  </si>
  <si>
    <t>name_rates_1</t>
  </si>
  <si>
    <t>Тариф на услуги по очистке стоков</t>
  </si>
  <si>
    <t>Тариф на услуги водоотведения</t>
  </si>
  <si>
    <t>Дифференциация по централизованным системам водоотведения</t>
  </si>
  <si>
    <t>ставка платы за объем принятых сточных вод, руб./куб. м</t>
  </si>
  <si>
    <t>Диапазон диаметров канализационной сети, мм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</si>
  <si>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</si>
  <si>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</si>
  <si>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</si>
  <si>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>Т-ВО</t>
  </si>
  <si>
    <t>Если выбрано значение «Да» - в шаблоне будет сформирован лист «Ссылки на публикации» для уведомления органа регулирования о публикации информации на сайте организации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</si>
  <si>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 
</t>
  </si>
  <si>
    <t>Укажите является ли данное юридическое лицо подразделением(филиалом) другой организации</t>
  </si>
  <si>
    <t>Укажите «Да» в поле «Да/Нет», если дифференциация используется. В поле «Описание» укажите название территории или любое другое описание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</si>
  <si>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</si>
  <si>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</si>
  <si>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Внимание: Для корректной публикации на сайте регулирующего органа каждый шаблон должен содержать следующий уникальный набор показателей: 1) Наименование организации, 2) ИНН, 3) КПП, 4) Тип отчета, 5) Начало и окончание периода регулирования 6) Дата и номер заявления об установлении тарифов. В случае, если в базу поступает несколько шаблонов с одинаковым набором значений по всем перечисленным показателям одновременно - публикуется только последний по времени шаблон. Информацию по всем видам тарифов, указанным в одном заявлении, необходимо заполнять в одном шаблоне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</si>
  <si>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</si>
  <si>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Укажите «Да» в поле «Да/Нет», если дифференциация используется. В поле «Описание» укажите название ЦС ВО или любое другое описание</t>
  </si>
  <si>
    <t>Поле заполняется для случаев, когда требуется дополнительно дифференцировать наименование тарифа на водоотведение, либо указать детализированное наименование тарифа</t>
  </si>
  <si>
    <t>Добавить ЦС ВО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</si>
  <si>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</si>
  <si>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</si>
  <si>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</si>
  <si>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 xml:space="preserve"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организации, информации о планировании конкурсных процедур и результатах их проведения (п. 46 Постановления Правительства Российской Федерации от 17 января 2013 г. N 6 "О стандартах раскрытия информации в сфере водоснабжения и водоотведения") </t>
  </si>
  <si>
    <t>Информация о предложении регулируемой организации об установлении тарифов в сфере горячего водоснабжения на очередной период регулирования (п.47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</si>
  <si>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http://tariff.support/index.php?a=add&amp;catid=5</t>
  </si>
  <si>
    <t>NDS</t>
  </si>
  <si>
    <t>woNDS</t>
  </si>
  <si>
    <t>Наименование централизованной системы водоотведения</t>
  </si>
  <si>
    <t>Добавить наименование системы водоотведения</t>
  </si>
  <si>
    <t>Размер    недополученных    доходов    регулируемой организацией  (при  их  наличии),   исчисленный   в соответствии  Основами  ценообразования   в   сфере водоотведения   и   водоотведения,    утвержденными постановлением Правительства  Российской  Федерации от 13.05.2013 N  406  (Официальный  интернет-портал правовой    информации    http://www.pravo.gov.ru, 15.05.2013), тыс.руб.</t>
  </si>
  <si>
    <t>Размер  экономически  обоснованных   расходов,   не учтенных при  регулировании  тарифов  в  предыдущий период регулирования (при их наличии), определенном в соответствии с основами ценообразования  в  сфере водоотведения   и   водоотведения,    утвержденными постановлением Правительства  Российской  Федерации от 13.05.2013 N  406  (Официальный  интернет-портал правовой    информации     http://www.pravo.gov.ru, 15.05.2013), тыс. руб.</t>
  </si>
  <si>
    <t>0</t>
  </si>
  <si>
    <t>Т-гор.вода</t>
  </si>
  <si>
    <t>Форма</t>
  </si>
  <si>
    <t>Листы</t>
  </si>
  <si>
    <t>Почтовый адрес регулируемой организации</t>
  </si>
  <si>
    <t>Фамилия, имя, отчество руководителя</t>
  </si>
  <si>
    <t xml:space="preserve">Приложение 2
</t>
  </si>
  <si>
    <t>к приказу ФСТ России</t>
  </si>
  <si>
    <t>от 15 мая 2013 г. N 129</t>
  </si>
  <si>
    <t>Планирование конкурсных процедур и результаты их проведения</t>
  </si>
  <si>
    <t>TAR+MO+STC+GRP+T</t>
  </si>
  <si>
    <t>check_List12_p2_tar_numb</t>
  </si>
  <si>
    <t>Расчетная величина тарифов</t>
  </si>
  <si>
    <t>tariff</t>
  </si>
  <si>
    <t>Период действия тарифов</t>
  </si>
  <si>
    <t>date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</si>
  <si>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</si>
  <si>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check_List12_p3_tar_numb</t>
  </si>
  <si>
    <t>check_List12_p7_tar_numb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</si>
  <si>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</si>
  <si>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</si>
  <si>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</si>
  <si>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Подключаемая нагрузка канализационной сети, куб. м/сут</t>
  </si>
  <si>
    <t>Ставка тарифа за протяженность  канализационной сети диаметром d, тыс. руб./км</t>
  </si>
  <si>
    <t>Форма_титульный</t>
  </si>
  <si>
    <t>Форма 3.11, 3.12</t>
  </si>
  <si>
    <t>modSheetMain</t>
  </si>
  <si>
    <t>Форма 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</si>
  <si>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Форма 3.12.  Информация о предложении регулируемой организации об установлении тарифов в сфере водоотведения на очередной период регулирования
</t>
  </si>
  <si>
    <t>http://tariff.support/knowledgebase.php?article=28</t>
  </si>
  <si>
    <t xml:space="preserve"> Информация о предложении регулируемой организации об установлении цен (тарифов) в сфере водоотведения</t>
  </si>
  <si>
    <t>Наименование централизованной системы холодного водоотведения</t>
  </si>
  <si>
    <t>Место размещения положения о закупках регулируемой организации</t>
  </si>
  <si>
    <t xml:space="preserve">Сведения о необходимой валовой выручке на соответствующий период </t>
  </si>
  <si>
    <t>Годовой объем отпущенной в сеть воды</t>
  </si>
  <si>
    <t xml:space="preserve"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N 406 (Официальный интернет-портал правовой информации http://www.pravo.gov.ru, 15.05.2013) </t>
  </si>
  <si>
    <t xml:space="preserve"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N 406 (Официальный интернет-портал правовой информации http://www.pravo.gov.ru, 15.05.2013) </t>
  </si>
  <si>
    <t>http://tariff.support/index.php?a=add&amp;catid=26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</si>
  <si>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</si>
  <si>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Проверка доступных обновлений...</t>
  </si>
  <si>
    <t>Информация</t>
  </si>
  <si>
    <t>Нет доступных обновлений для шаблона с кодом JKH.OPEN.INFO.REQUEST.VO.6!</t>
  </si>
  <si>
    <t>Ардатовский муниципальный район</t>
  </si>
  <si>
    <t>22602000</t>
  </si>
  <si>
    <t>Рабочий поселок Ардатов</t>
  </si>
  <si>
    <t>22602151</t>
  </si>
  <si>
    <t>26570488</t>
  </si>
  <si>
    <t>ООО "Райводоканал"</t>
  </si>
  <si>
    <t>5201030090</t>
  </si>
  <si>
    <t>520101001</t>
  </si>
  <si>
    <t>Оказание услуг в сфере водоотведения и очистки сточных вод</t>
  </si>
  <si>
    <t>Рабочий поселок Мухтолово</t>
  </si>
  <si>
    <t>22602155</t>
  </si>
  <si>
    <t>26358081</t>
  </si>
  <si>
    <t>МУП "Жилком"</t>
  </si>
  <si>
    <t>5201029760</t>
  </si>
  <si>
    <t>28457679</t>
  </si>
  <si>
    <t>ООО "Мухтоловское ЖКХ"</t>
  </si>
  <si>
    <t>5201000264</t>
  </si>
  <si>
    <t>Арзамасский муниципальный район</t>
  </si>
  <si>
    <t>22603000</t>
  </si>
  <si>
    <t>Абрамовский сельсовет</t>
  </si>
  <si>
    <t>22603404</t>
  </si>
  <si>
    <t>26373589</t>
  </si>
  <si>
    <t>ООО "АРЗАМАССКИЙ ВОДОКАНАЛ"</t>
  </si>
  <si>
    <t>5243027892</t>
  </si>
  <si>
    <t>524301001</t>
  </si>
  <si>
    <t>Балахонихинский сельсовет</t>
  </si>
  <si>
    <t>22603408</t>
  </si>
  <si>
    <t>28859728</t>
  </si>
  <si>
    <t>ООО "РАЙВОДОКАНАЛСЕРВИС"</t>
  </si>
  <si>
    <t>5202012350</t>
  </si>
  <si>
    <t>520201001</t>
  </si>
  <si>
    <t>26373383</t>
  </si>
  <si>
    <t>ООО "Чернухинские водопроводные сети Арзамасского района"</t>
  </si>
  <si>
    <t>5202007128</t>
  </si>
  <si>
    <t>520201000</t>
  </si>
  <si>
    <t>Бебяевский сельсовет</t>
  </si>
  <si>
    <t>22603456</t>
  </si>
  <si>
    <t>26373384</t>
  </si>
  <si>
    <t>ООО "РайВодоканал"</t>
  </si>
  <si>
    <t>5202009950</t>
  </si>
  <si>
    <t>Березовский сельсовет</t>
  </si>
  <si>
    <t>22603410</t>
  </si>
  <si>
    <t>Кирилловский сельсовет</t>
  </si>
  <si>
    <t>22603424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</si>
  <si>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</si>
  <si>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</si>
  <si>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</si>
  <si>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</si>
  <si>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</si>
  <si>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</si>
  <si>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Рабочий поселок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</si>
  <si>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</si>
  <si>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</si>
  <si>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</si>
  <si>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</si>
  <si>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</si>
  <si>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Балахнинский муниципальный район</t>
  </si>
  <si>
    <t>22605000</t>
  </si>
  <si>
    <t>Город Балахна</t>
  </si>
  <si>
    <t>22605101</t>
  </si>
  <si>
    <t>26358290</t>
  </si>
  <si>
    <t>АО "НПО "ПРЗ"</t>
  </si>
  <si>
    <t>5244012779</t>
  </si>
  <si>
    <t>524401001</t>
  </si>
  <si>
    <t>Оказание услуг по перекачке</t>
  </si>
  <si>
    <t>27839234</t>
  </si>
  <si>
    <t>МУП "МП "Водоканал" МО "города Балахна"</t>
  </si>
  <si>
    <t>5244025070</t>
  </si>
  <si>
    <t>26652814</t>
  </si>
  <si>
    <t>5244022262</t>
  </si>
  <si>
    <t>26373593</t>
  </si>
  <si>
    <t>5244009279</t>
  </si>
  <si>
    <t>525350001</t>
  </si>
  <si>
    <t>26358289</t>
  </si>
  <si>
    <t>ОАО "Полиграфкартон"</t>
  </si>
  <si>
    <t>5244010789</t>
  </si>
  <si>
    <t>28857372</t>
  </si>
  <si>
    <t>ООО "Волга-УК "ЖКХ"</t>
  </si>
  <si>
    <t>5244023957</t>
  </si>
  <si>
    <t>28155314</t>
  </si>
  <si>
    <t>ООО ВИК</t>
  </si>
  <si>
    <t>5244018499</t>
  </si>
  <si>
    <t>Коневский сельсовет</t>
  </si>
  <si>
    <t>22605408</t>
  </si>
  <si>
    <t>30354230</t>
  </si>
  <si>
    <t>МУП "КОНЕВО"</t>
  </si>
  <si>
    <t>5244029437</t>
  </si>
  <si>
    <t>Кочергинский сельсовет</t>
  </si>
  <si>
    <t>22605412</t>
  </si>
  <si>
    <t>28827589</t>
  </si>
  <si>
    <t>МУП "Кочергино"</t>
  </si>
  <si>
    <t>5244025619</t>
  </si>
  <si>
    <t>Рабочий поселок Большое Козино</t>
  </si>
  <si>
    <t>22605153</t>
  </si>
  <si>
    <t>26652819</t>
  </si>
  <si>
    <t>МУП "Большое Козино"</t>
  </si>
  <si>
    <t>5244022199</t>
  </si>
  <si>
    <t>Оказание услуг в сфере водоотведения</t>
  </si>
  <si>
    <t>Рабочий поселок Гидроторф</t>
  </si>
  <si>
    <t>22605155</t>
  </si>
  <si>
    <t>29645609</t>
  </si>
  <si>
    <t>МУП "Гидроторф - Водоканал" МО "р.п. Гидроторф"</t>
  </si>
  <si>
    <t>5244027743</t>
  </si>
  <si>
    <t>26373590</t>
  </si>
  <si>
    <t>ООО "Быт-Сервис"</t>
  </si>
  <si>
    <t>5244015434</t>
  </si>
  <si>
    <t>Рабочий поселок Малое Козино</t>
  </si>
  <si>
    <t>22605158</t>
  </si>
  <si>
    <t>28872216</t>
  </si>
  <si>
    <t>МУП "МАЛОЕ КОЗИНО"</t>
  </si>
  <si>
    <t>5244028031</t>
  </si>
  <si>
    <t>Шеляуховский сельсовет</t>
  </si>
  <si>
    <t>22605416</t>
  </si>
  <si>
    <t>Богородский муниципальный район</t>
  </si>
  <si>
    <t>22607000</t>
  </si>
  <si>
    <t>Алешковский сельсовет</t>
  </si>
  <si>
    <t>22607404</t>
  </si>
  <si>
    <t>26555480</t>
  </si>
  <si>
    <t>СПК "Колхоз Искра"</t>
  </si>
  <si>
    <t>5245023484</t>
  </si>
  <si>
    <t>524501001</t>
  </si>
  <si>
    <t>26373596</t>
  </si>
  <si>
    <t>МУП "УВКХ"</t>
  </si>
  <si>
    <t>5245013020</t>
  </si>
  <si>
    <t>27622545</t>
  </si>
  <si>
    <t>ОАО "Птицефабрика "Кудьминская"</t>
  </si>
  <si>
    <t>5245002438</t>
  </si>
  <si>
    <t>Оказание услуг в сфере очистки сточных вод</t>
  </si>
  <si>
    <t>Город Богородск</t>
  </si>
  <si>
    <t>22607101</t>
  </si>
  <si>
    <t>28451389</t>
  </si>
  <si>
    <t>ООО "Транзит"</t>
  </si>
  <si>
    <t>5245021014</t>
  </si>
  <si>
    <t>Доскинский сельсовет</t>
  </si>
  <si>
    <t>22607416</t>
  </si>
  <si>
    <t>26373600</t>
  </si>
  <si>
    <t>МУП п. Буревестник</t>
  </si>
  <si>
    <t>5245012411</t>
  </si>
  <si>
    <t>Каменский сельсовет</t>
  </si>
  <si>
    <t>22607428</t>
  </si>
  <si>
    <t>26358297</t>
  </si>
  <si>
    <t>5245007965</t>
  </si>
  <si>
    <t>22607436</t>
  </si>
  <si>
    <t>27566780</t>
  </si>
  <si>
    <t>5245017794</t>
  </si>
  <si>
    <t>Большеболдинский муниципальный район</t>
  </si>
  <si>
    <t>22609000</t>
  </si>
  <si>
    <t>27633085</t>
  </si>
  <si>
    <t>МУП ЖКХ "Коммунальник"</t>
  </si>
  <si>
    <t>5203002330</t>
  </si>
  <si>
    <t>520303001</t>
  </si>
  <si>
    <t>Большемурашкинский муниципальный район</t>
  </si>
  <si>
    <t>22610000</t>
  </si>
  <si>
    <t>Рабочий поселок Большое Мурашкино</t>
  </si>
  <si>
    <t>22610151</t>
  </si>
  <si>
    <t>26373388</t>
  </si>
  <si>
    <t>МУП "Управляющая компания"</t>
  </si>
  <si>
    <t>5204001114</t>
  </si>
  <si>
    <t>520401001</t>
  </si>
  <si>
    <t>Советский сельсовет</t>
  </si>
  <si>
    <t>22610404</t>
  </si>
  <si>
    <t>26358091</t>
  </si>
  <si>
    <t>МУП ЖКХ п. Советский</t>
  </si>
  <si>
    <t>5204002319</t>
  </si>
  <si>
    <t>Холязинский сельсовет</t>
  </si>
  <si>
    <t>22610428</t>
  </si>
  <si>
    <t>26358092</t>
  </si>
  <si>
    <t>МУП ЖКХ Холязинского сельсовета</t>
  </si>
  <si>
    <t>5204003070</t>
  </si>
  <si>
    <t>Бутурлинский муниципальный район</t>
  </si>
  <si>
    <t>22612000</t>
  </si>
  <si>
    <t>26373394</t>
  </si>
  <si>
    <t>ООО "Бутурлинский водоканал"</t>
  </si>
  <si>
    <t>5205004809</t>
  </si>
  <si>
    <t>520501001</t>
  </si>
  <si>
    <t>Вадский муниципальный район</t>
  </si>
  <si>
    <t>22614000</t>
  </si>
  <si>
    <t>29648861</t>
  </si>
  <si>
    <t>МП "ВАДРЕСУРС"</t>
  </si>
  <si>
    <t>5206025103</t>
  </si>
  <si>
    <t>520601001</t>
  </si>
  <si>
    <t>27367568</t>
  </si>
  <si>
    <t>ООО "Вадводоканал"</t>
  </si>
  <si>
    <t>5206024741</t>
  </si>
  <si>
    <t>Вадский сельсовет</t>
  </si>
  <si>
    <t>22614404</t>
  </si>
  <si>
    <t>Варнавинский муниципальный район</t>
  </si>
  <si>
    <t>22615000</t>
  </si>
  <si>
    <t>27980367</t>
  </si>
  <si>
    <t>ГБУ "Варнавинский ПНИ"</t>
  </si>
  <si>
    <t>5207002268</t>
  </si>
  <si>
    <t>520701001</t>
  </si>
  <si>
    <t>Восходовский сельсовет</t>
  </si>
  <si>
    <t>22615406</t>
  </si>
  <si>
    <t>26774403</t>
  </si>
  <si>
    <t>ООО "Восходкомин"</t>
  </si>
  <si>
    <t>5207013252</t>
  </si>
  <si>
    <t>Рабочий поселок Варнавино</t>
  </si>
  <si>
    <t>22615151</t>
  </si>
  <si>
    <t>26358098</t>
  </si>
  <si>
    <t>МУП "Варнавинкоммунсервис"</t>
  </si>
  <si>
    <t>5207003582</t>
  </si>
  <si>
    <t>Северный сельсовет</t>
  </si>
  <si>
    <t>22615428</t>
  </si>
  <si>
    <t>30382083</t>
  </si>
  <si>
    <t>МУП "СЕВЕРНОЕ ЖКХ"</t>
  </si>
  <si>
    <t>5207016670</t>
  </si>
  <si>
    <t>26774409</t>
  </si>
  <si>
    <t>МУП Варнавинского района "Северный"</t>
  </si>
  <si>
    <t>5207013439</t>
  </si>
  <si>
    <t>Вачский муниципальный район</t>
  </si>
  <si>
    <t>22617000</t>
  </si>
  <si>
    <t>Арефинский сельсовет</t>
  </si>
  <si>
    <t>22617408</t>
  </si>
  <si>
    <t>26647094</t>
  </si>
  <si>
    <t>ЗАО "СМИ"</t>
  </si>
  <si>
    <t>5208000506</t>
  </si>
  <si>
    <t>520801001</t>
  </si>
  <si>
    <t>26555680</t>
  </si>
  <si>
    <t>5208004853</t>
  </si>
  <si>
    <t>Ветлужский муниципальный район</t>
  </si>
  <si>
    <t>22618000</t>
  </si>
  <si>
    <t>28456900</t>
  </si>
  <si>
    <t>ООО "Ветлугаводоканал"</t>
  </si>
  <si>
    <t>5209005955</t>
  </si>
  <si>
    <t>520901001</t>
  </si>
  <si>
    <t>26358104</t>
  </si>
  <si>
    <t>ООО "Коммунальник"</t>
  </si>
  <si>
    <t>5209005634</t>
  </si>
  <si>
    <t>26358103</t>
  </si>
  <si>
    <t>ФГОУ СПО "Ветлужский лесотехнический техникум"</t>
  </si>
  <si>
    <t>5209002802</t>
  </si>
  <si>
    <t>Город Ветлуга</t>
  </si>
  <si>
    <t>22618101</t>
  </si>
  <si>
    <t>30382101</t>
  </si>
  <si>
    <t>ООО "ВетлугаСервис"</t>
  </si>
  <si>
    <t>5209003147</t>
  </si>
  <si>
    <t>Вознесенский муниципальный район</t>
  </si>
  <si>
    <t>22619000</t>
  </si>
  <si>
    <t>26555692</t>
  </si>
  <si>
    <t>ОАО "Вознесенский водоканал"</t>
  </si>
  <si>
    <t>5210189908</t>
  </si>
  <si>
    <t>521001001</t>
  </si>
  <si>
    <t>Рабочий поселок Вознесенское</t>
  </si>
  <si>
    <t>22619151</t>
  </si>
  <si>
    <t>28001435</t>
  </si>
  <si>
    <t>ООО "ВИКОМ"</t>
  </si>
  <si>
    <t>5210000334</t>
  </si>
  <si>
    <t>22631000</t>
  </si>
  <si>
    <t>26358114</t>
  </si>
  <si>
    <t>МУП "Коммунальник"</t>
  </si>
  <si>
    <t>5214000039</t>
  </si>
  <si>
    <t>521401001</t>
  </si>
  <si>
    <t>26358117</t>
  </si>
  <si>
    <t>ОАО "Ильиногорское"</t>
  </si>
  <si>
    <t>5214001459</t>
  </si>
  <si>
    <t>28985128</t>
  </si>
  <si>
    <t>ООО "РВК"</t>
  </si>
  <si>
    <t>5249135284</t>
  </si>
  <si>
    <t>524901001</t>
  </si>
  <si>
    <t>Город Володарск</t>
  </si>
  <si>
    <t>22631103</t>
  </si>
  <si>
    <t>26373421</t>
  </si>
  <si>
    <t>МУП "Коммунсервис"</t>
  </si>
  <si>
    <t>5214000230</t>
  </si>
  <si>
    <t>27367624</t>
  </si>
  <si>
    <t>ОАО "Агрофирма "Птицефабрика Сеймовская"</t>
  </si>
  <si>
    <t>5214002050</t>
  </si>
  <si>
    <t>Золинский сельсовет</t>
  </si>
  <si>
    <t>22631404</t>
  </si>
  <si>
    <t>26965665</t>
  </si>
  <si>
    <t>АО "Славянка" филиал "Нижегородский"</t>
  </si>
  <si>
    <t>525743001</t>
  </si>
  <si>
    <t>27808573</t>
  </si>
  <si>
    <t>МУП "Новосмолинское"</t>
  </si>
  <si>
    <t>5214010679</t>
  </si>
  <si>
    <t>30359845</t>
  </si>
  <si>
    <t>ОП "Нижегородское" АО "Главное управление жилищно-коммунального хозяйства"</t>
  </si>
  <si>
    <t>5116000922</t>
  </si>
  <si>
    <t>526245001</t>
  </si>
  <si>
    <t>28031747</t>
  </si>
  <si>
    <t>филиал "Нижегородский" ОАО "Славянка"</t>
  </si>
  <si>
    <t>Мулинский сельсовет</t>
  </si>
  <si>
    <t>22631411</t>
  </si>
  <si>
    <t>26373427</t>
  </si>
  <si>
    <t>МУП ЖКХ "Жилсервис" Володарского района</t>
  </si>
  <si>
    <t>5214007997</t>
  </si>
  <si>
    <t>Рабочий поселок Ильиногорск</t>
  </si>
  <si>
    <t>22631160</t>
  </si>
  <si>
    <t>26358120</t>
  </si>
  <si>
    <t>МУП ЖКХ "Ильиногорское"</t>
  </si>
  <si>
    <t>5214005012</t>
  </si>
  <si>
    <t>27774384</t>
  </si>
  <si>
    <t>ООО "Энерго Ресурс"</t>
  </si>
  <si>
    <t>5214010855</t>
  </si>
  <si>
    <t>Рабочий поселок Решетиха</t>
  </si>
  <si>
    <t>22631168</t>
  </si>
  <si>
    <t>Рабочий поселок Смолино</t>
  </si>
  <si>
    <t>22631170</t>
  </si>
  <si>
    <t>Рабочий поселок Фролищи</t>
  </si>
  <si>
    <t>22631173</t>
  </si>
  <si>
    <t>Рабочий поселок Центральный</t>
  </si>
  <si>
    <t>22631176</t>
  </si>
  <si>
    <t>26358121</t>
  </si>
  <si>
    <t>5214006023</t>
  </si>
  <si>
    <t>Рабочий поселок Юганец</t>
  </si>
  <si>
    <t>22631179</t>
  </si>
  <si>
    <t>Воротынский муниципальный район</t>
  </si>
  <si>
    <t>22621000</t>
  </si>
  <si>
    <t>22621416</t>
  </si>
  <si>
    <t>27886941</t>
  </si>
  <si>
    <t>ООО "Кузьмиярское"</t>
  </si>
  <si>
    <t>5211759413</t>
  </si>
  <si>
    <t>521101001</t>
  </si>
  <si>
    <t>Поселок Воротынец</t>
  </si>
  <si>
    <t>22621151</t>
  </si>
  <si>
    <t>26358112</t>
  </si>
  <si>
    <t>ОАО "Тепловик"</t>
  </si>
  <si>
    <t>5211759082</t>
  </si>
  <si>
    <t>Воскресенский муниципальный район</t>
  </si>
  <si>
    <t>22622000</t>
  </si>
  <si>
    <t>26373417</t>
  </si>
  <si>
    <t>МУП ЖКХ "Водоканал"</t>
  </si>
  <si>
    <t>5212007342</t>
  </si>
  <si>
    <t>521201001</t>
  </si>
  <si>
    <t>26951326</t>
  </si>
  <si>
    <t>ООО "Водоканал"</t>
  </si>
  <si>
    <t>5212510490</t>
  </si>
  <si>
    <t>Городецкий муниципальный район</t>
  </si>
  <si>
    <t>22628000</t>
  </si>
  <si>
    <t>Бриляковский сельсовет</t>
  </si>
  <si>
    <t>22628404</t>
  </si>
  <si>
    <t>28449409</t>
  </si>
  <si>
    <t>МУП "ЖКХ "СЕВЕРНЫЙ"</t>
  </si>
  <si>
    <t>5248036146</t>
  </si>
  <si>
    <t>524801001</t>
  </si>
  <si>
    <t>28155211</t>
  </si>
  <si>
    <t>МУП ЖКХ Бриляково</t>
  </si>
  <si>
    <t>5248015668</t>
  </si>
  <si>
    <t>Город Заволжье</t>
  </si>
  <si>
    <t>22628103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</si>
  <si>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</si>
  <si>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</si>
  <si>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</si>
  <si>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28053932</t>
  </si>
  <si>
    <t>ИП Фуфина Н.В.</t>
  </si>
  <si>
    <t>524400027272</t>
  </si>
  <si>
    <t>отсутствует</t>
  </si>
  <si>
    <t>26373630</t>
  </si>
  <si>
    <t>МУП "ТВК" г. Заволжья</t>
  </si>
  <si>
    <t>5248016372</t>
  </si>
  <si>
    <t>26322338</t>
  </si>
  <si>
    <t>ПАО "ЗМЗ"</t>
  </si>
  <si>
    <t>5248004137</t>
  </si>
  <si>
    <t>26358329</t>
  </si>
  <si>
    <t>МУП "ЖКХ Кумохинское"</t>
  </si>
  <si>
    <t>5248015682</t>
  </si>
  <si>
    <t>26358334</t>
  </si>
  <si>
    <t>МУП "ЖКХ Тимирязево"</t>
  </si>
  <si>
    <t>5248015749</t>
  </si>
  <si>
    <t>Зиняковский сельсовет</t>
  </si>
  <si>
    <t>22628416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</si>
  <si>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</si>
  <si>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</si>
  <si>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</si>
  <si>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</si>
  <si>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</si>
  <si>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</si>
  <si>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Ковригинский сельсовет</t>
  </si>
  <si>
    <t>22628422</t>
  </si>
  <si>
    <t>26358330</t>
  </si>
  <si>
    <t>МУП "ЖКХ Ковригинское"</t>
  </si>
  <si>
    <t>5248015690</t>
  </si>
  <si>
    <t>Кумохинский сельсовет</t>
  </si>
  <si>
    <t>22628428</t>
  </si>
  <si>
    <t>Николо-Погостинский сельсовет</t>
  </si>
  <si>
    <t>22628442</t>
  </si>
  <si>
    <t>26358333</t>
  </si>
  <si>
    <t>МУП "ЖКХ Ильинское"</t>
  </si>
  <si>
    <t>5248015724</t>
  </si>
  <si>
    <t>26358335</t>
  </si>
  <si>
    <t>МУП "ЖКХ Мошковское"</t>
  </si>
  <si>
    <t>5248015756</t>
  </si>
  <si>
    <t>26551208</t>
  </si>
  <si>
    <t>ООО "Санаторий "Городецкий"</t>
  </si>
  <si>
    <t>5248013357</t>
  </si>
  <si>
    <t>Смиркинский сельсовет</t>
  </si>
  <si>
    <t>22628444</t>
  </si>
  <si>
    <t>28155300</t>
  </si>
  <si>
    <t>МУП ЖКХ Смиркино</t>
  </si>
  <si>
    <t>5248015643</t>
  </si>
  <si>
    <t>Смольковский сельсовет</t>
  </si>
  <si>
    <t>22628448</t>
  </si>
  <si>
    <t>26358327</t>
  </si>
  <si>
    <t>МУП "ЖКХ Смольковское"</t>
  </si>
  <si>
    <t>5248015650</t>
  </si>
  <si>
    <t>Тимирязевский сельсовет</t>
  </si>
  <si>
    <t>22628452</t>
  </si>
  <si>
    <t>28005091</t>
  </si>
  <si>
    <t>МУП "ЖКХ Буревестник"</t>
  </si>
  <si>
    <t>5248033561</t>
  </si>
  <si>
    <t>26358321</t>
  </si>
  <si>
    <t>5248005892</t>
  </si>
  <si>
    <t>26795557</t>
  </si>
  <si>
    <t>ООО "Локал-Клининг"</t>
  </si>
  <si>
    <t>5248023556</t>
  </si>
  <si>
    <t>Федуринский сельсовет</t>
  </si>
  <si>
    <t>22628458</t>
  </si>
  <si>
    <t>26358332</t>
  </si>
  <si>
    <t>МУП "ЖКХ Федуринское"</t>
  </si>
  <si>
    <t>5248015717</t>
  </si>
  <si>
    <t>28452082</t>
  </si>
  <si>
    <t>МУП ЖКХ "Сокол"</t>
  </si>
  <si>
    <t>5248034734</t>
  </si>
  <si>
    <t>город Городец</t>
  </si>
  <si>
    <t>22628101</t>
  </si>
  <si>
    <t>26358322</t>
  </si>
  <si>
    <t>МУП "Тепловые сети"</t>
  </si>
  <si>
    <t>5248011350</t>
  </si>
  <si>
    <t>Дальнеконстантиновский муниципальный район</t>
  </si>
  <si>
    <t>22630000</t>
  </si>
  <si>
    <t>Белозеровский сельсовет</t>
  </si>
  <si>
    <t>22630408</t>
  </si>
  <si>
    <t>26373435</t>
  </si>
  <si>
    <t>Белозеровское МУМППЖКХ</t>
  </si>
  <si>
    <t>5215000779</t>
  </si>
  <si>
    <t>521501001</t>
  </si>
  <si>
    <t>Богоявленский сельсовет</t>
  </si>
  <si>
    <t>22630412</t>
  </si>
  <si>
    <t>26358136</t>
  </si>
  <si>
    <t>5215010375</t>
  </si>
  <si>
    <t>Дубравский сельсовет</t>
  </si>
  <si>
    <t>22630444</t>
  </si>
  <si>
    <t>26358130</t>
  </si>
  <si>
    <t>Дубравское МУМППЖКХ</t>
  </si>
  <si>
    <t>5215000842</t>
  </si>
  <si>
    <t>Кужутский сельсовет</t>
  </si>
  <si>
    <t>22630428</t>
  </si>
  <si>
    <t>26380569</t>
  </si>
  <si>
    <t>Кужутское МУМППЖКХ</t>
  </si>
  <si>
    <t>5215000458</t>
  </si>
  <si>
    <t>Малопицкий сельсовет</t>
  </si>
  <si>
    <t>22630430</t>
  </si>
  <si>
    <t>26358129</t>
  </si>
  <si>
    <t>Малопицкое МУМППЖКХ</t>
  </si>
  <si>
    <t>5215000761</t>
  </si>
  <si>
    <t>Нижегородский сельсовет</t>
  </si>
  <si>
    <t>22630420</t>
  </si>
  <si>
    <t>26358124</t>
  </si>
  <si>
    <t>Нижегородское МУМППЖКХ</t>
  </si>
  <si>
    <t>5215000391</t>
  </si>
  <si>
    <t>Рабочий поселок Дальнее Константиново</t>
  </si>
  <si>
    <t>22630151</t>
  </si>
  <si>
    <t>26555487</t>
  </si>
  <si>
    <t>ООО "ВоСток-ДК"</t>
  </si>
  <si>
    <t>5215001638</t>
  </si>
  <si>
    <t>Сарлейский сельсовет</t>
  </si>
  <si>
    <t>22630440</t>
  </si>
  <si>
    <t>26358126</t>
  </si>
  <si>
    <t>Сарлейское МУМППЖКХ</t>
  </si>
  <si>
    <t>5215000507</t>
  </si>
  <si>
    <t>Суроватихинский сельсовет</t>
  </si>
  <si>
    <t>22630448</t>
  </si>
  <si>
    <t>27372109</t>
  </si>
  <si>
    <t>Суроватихинское МУМПЖКХ</t>
  </si>
  <si>
    <t>5215000722</t>
  </si>
  <si>
    <t>Тепелевский сельсовет</t>
  </si>
  <si>
    <t>22630456</t>
  </si>
  <si>
    <t>26555489</t>
  </si>
  <si>
    <t>МУП ЖКХ "Тепелевское"</t>
  </si>
  <si>
    <t>5215001797</t>
  </si>
  <si>
    <t>Дивеевский муниципальный район</t>
  </si>
  <si>
    <t>22632000</t>
  </si>
  <si>
    <t>Глуховский сельсовет</t>
  </si>
  <si>
    <t>22632412</t>
  </si>
  <si>
    <t>26776525</t>
  </si>
  <si>
    <t>ООО «Коммунальные системы»</t>
  </si>
  <si>
    <t>5216017912</t>
  </si>
  <si>
    <t>521601001</t>
  </si>
  <si>
    <t>26373443</t>
  </si>
  <si>
    <t>5216017133</t>
  </si>
  <si>
    <t>Дивеевский сельсовет</t>
  </si>
  <si>
    <t>22632416</t>
  </si>
  <si>
    <t>26358144</t>
  </si>
  <si>
    <t>МП "Коммунальник"</t>
  </si>
  <si>
    <t>5216017239</t>
  </si>
  <si>
    <t>Сатисский сельсовет</t>
  </si>
  <si>
    <t>22632432</t>
  </si>
  <si>
    <t>26358141</t>
  </si>
  <si>
    <t>МП "Сатисское ЖКХ"</t>
  </si>
  <si>
    <t>5216017126</t>
  </si>
  <si>
    <t>26557561</t>
  </si>
  <si>
    <t>ООО "ЖКХ "Сатис"</t>
  </si>
  <si>
    <t>5216017510</t>
  </si>
  <si>
    <t>ЗАТО город Саров</t>
  </si>
  <si>
    <t>22704000</t>
  </si>
  <si>
    <t>26373661</t>
  </si>
  <si>
    <t>МУП "Горводоканал"</t>
  </si>
  <si>
    <t>5254005971</t>
  </si>
  <si>
    <t>525401001</t>
  </si>
  <si>
    <t>26768505</t>
  </si>
  <si>
    <t>ФГУП "РФЯЦ-ВНИИЭФ"</t>
  </si>
  <si>
    <t>5254001230</t>
  </si>
  <si>
    <t>Княгининский муниципальный район</t>
  </si>
  <si>
    <t>22633000</t>
  </si>
  <si>
    <t>Возрожденский сельсовет</t>
  </si>
  <si>
    <t>22633416</t>
  </si>
  <si>
    <t>26552019</t>
  </si>
  <si>
    <t>МУП "Тепловик-1"</t>
  </si>
  <si>
    <t>5217001030</t>
  </si>
  <si>
    <t>521701001</t>
  </si>
  <si>
    <t>Город Княгинино</t>
  </si>
  <si>
    <t>22633101</t>
  </si>
  <si>
    <t>26552021</t>
  </si>
  <si>
    <t>МУП "Тепловик-2"</t>
  </si>
  <si>
    <t>5217001062</t>
  </si>
  <si>
    <t>Соловьевский сельсовет</t>
  </si>
  <si>
    <t>22633428</t>
  </si>
  <si>
    <t>26373448</t>
  </si>
  <si>
    <t>МУП "Соловьевское ЖКХ"</t>
  </si>
  <si>
    <t>5217000333</t>
  </si>
  <si>
    <t>521701003</t>
  </si>
  <si>
    <t>Ковернинский муниципальный район</t>
  </si>
  <si>
    <t>22634000</t>
  </si>
  <si>
    <t>Большемостовский сельсовет</t>
  </si>
  <si>
    <t>22634412</t>
  </si>
  <si>
    <t>26373449</t>
  </si>
  <si>
    <t>МП "ЖКХ "Ковернинское"</t>
  </si>
  <si>
    <t>5218004355</t>
  </si>
  <si>
    <t>521801001</t>
  </si>
  <si>
    <t>26555497</t>
  </si>
  <si>
    <t>СПК "Ковернино"</t>
  </si>
  <si>
    <t>5218004299</t>
  </si>
  <si>
    <t>Гавриловский сельсовет</t>
  </si>
  <si>
    <t>22634418</t>
  </si>
  <si>
    <t>26373451</t>
  </si>
  <si>
    <t>МП "ЖКХ "Сухоносовское"</t>
  </si>
  <si>
    <t>5218005045</t>
  </si>
  <si>
    <t>Горевский сельсовет</t>
  </si>
  <si>
    <t>22634420</t>
  </si>
  <si>
    <t>26358150</t>
  </si>
  <si>
    <t>ОАО "Агроплемкомбинат МИР"</t>
  </si>
  <si>
    <t>5218005172</t>
  </si>
  <si>
    <t>Рабочий поселок Ковернино</t>
  </si>
  <si>
    <t>22634151</t>
  </si>
  <si>
    <t>Скоробогатовский сельсовет</t>
  </si>
  <si>
    <t>22634436</t>
  </si>
  <si>
    <t>26555499</t>
  </si>
  <si>
    <t>СПК "Семинский"</t>
  </si>
  <si>
    <t>5218003601</t>
  </si>
  <si>
    <t>Хохломской сельсовет</t>
  </si>
  <si>
    <t>22634452</t>
  </si>
  <si>
    <t>26555493</t>
  </si>
  <si>
    <t>СПК "Колхоз им. Кутузова"</t>
  </si>
  <si>
    <t>5218000791</t>
  </si>
  <si>
    <t>Краснобаковский муниципальный район</t>
  </si>
  <si>
    <t>22635000</t>
  </si>
  <si>
    <t>26358151</t>
  </si>
  <si>
    <t>5219004125</t>
  </si>
  <si>
    <t>521901001</t>
  </si>
  <si>
    <t>Прудовский сельсовет</t>
  </si>
  <si>
    <t>22635430</t>
  </si>
  <si>
    <t>26358159</t>
  </si>
  <si>
    <t>Прудовское МУП ЖКХ</t>
  </si>
  <si>
    <t>5219005129</t>
  </si>
  <si>
    <t>Рабочий поселок Ветлужский</t>
  </si>
  <si>
    <t>22635154</t>
  </si>
  <si>
    <t>26358163</t>
  </si>
  <si>
    <t>Дмитриевское МУП ЖКХ</t>
  </si>
  <si>
    <t>5219382293</t>
  </si>
  <si>
    <t>Рабочий поселок Красные Баки</t>
  </si>
  <si>
    <t>22635151</t>
  </si>
  <si>
    <t>26552080</t>
  </si>
  <si>
    <t>МУП ЖКХ р.п. Красные Баки</t>
  </si>
  <si>
    <t>5219382342</t>
  </si>
  <si>
    <t>26358161</t>
  </si>
  <si>
    <t>ООО МУП "Коммунальник"</t>
  </si>
  <si>
    <t>5219005633</t>
  </si>
  <si>
    <t>Кстовский муниципальный район</t>
  </si>
  <si>
    <t>22637000</t>
  </si>
  <si>
    <t>Ближнеборисовский сельсовет</t>
  </si>
  <si>
    <t>22637412</t>
  </si>
  <si>
    <t>Большемокринский сельсовет</t>
  </si>
  <si>
    <t>22637420</t>
  </si>
  <si>
    <t>Город Кстово</t>
  </si>
  <si>
    <t>22637101</t>
  </si>
  <si>
    <t>26373633</t>
  </si>
  <si>
    <t>МУП "Водоканал"</t>
  </si>
  <si>
    <t>5250021348</t>
  </si>
  <si>
    <t>525001001</t>
  </si>
  <si>
    <t>28447754</t>
  </si>
  <si>
    <t>МУП "Городской Водоканал"</t>
  </si>
  <si>
    <t>5250058789</t>
  </si>
  <si>
    <t>27673406</t>
  </si>
  <si>
    <t>ООО "Экоин - НОРСИ"</t>
  </si>
  <si>
    <t>5250038535</t>
  </si>
  <si>
    <t>26755460</t>
  </si>
  <si>
    <t>ФГОУ СПО "Работкинский аграрный колледж"</t>
  </si>
  <si>
    <t>5250007142</t>
  </si>
  <si>
    <t>Лукояновский муниципальный район</t>
  </si>
  <si>
    <t>22639000</t>
  </si>
  <si>
    <t>Город Лукоянов</t>
  </si>
  <si>
    <t>22639101</t>
  </si>
  <si>
    <t>27635647</t>
  </si>
  <si>
    <t>АУ "Водоканал"</t>
  </si>
  <si>
    <t>5221005856</t>
  </si>
  <si>
    <t>522101001</t>
  </si>
  <si>
    <t>Лысковский муниципальный район</t>
  </si>
  <si>
    <t>22640000</t>
  </si>
  <si>
    <t>Барминский сельсовет</t>
  </si>
  <si>
    <t>22640404</t>
  </si>
  <si>
    <t>28147903</t>
  </si>
  <si>
    <t>МУП "ЖКХ Лысковского района"</t>
  </si>
  <si>
    <t>5222070569</t>
  </si>
  <si>
    <t>522201001</t>
  </si>
  <si>
    <t>28146582</t>
  </si>
  <si>
    <t>МУП ЖКХ "Бармино"</t>
  </si>
  <si>
    <t>5222000272</t>
  </si>
  <si>
    <t>Берендеевский сельсовет</t>
  </si>
  <si>
    <t>22640406</t>
  </si>
  <si>
    <t>Валковский сельсовет</t>
  </si>
  <si>
    <t>22640408</t>
  </si>
  <si>
    <t>Город Лысково</t>
  </si>
  <si>
    <t>22640101</t>
  </si>
  <si>
    <t>26557653</t>
  </si>
  <si>
    <t>МУП "БОС"</t>
  </si>
  <si>
    <t>5222005009</t>
  </si>
  <si>
    <t>26358173</t>
  </si>
  <si>
    <t>МУП ЖКХ "Нива"</t>
  </si>
  <si>
    <t>5222001100</t>
  </si>
  <si>
    <t>26358168</t>
  </si>
  <si>
    <t>5222000321</t>
  </si>
  <si>
    <t>Кириковский сельсовет</t>
  </si>
  <si>
    <t>22640420</t>
  </si>
  <si>
    <t>Кисловский сельсовет</t>
  </si>
  <si>
    <t>22640416</t>
  </si>
  <si>
    <t>Красноосельский сельсовет</t>
  </si>
  <si>
    <t>22640424</t>
  </si>
  <si>
    <t>Леньковский сельсовет</t>
  </si>
  <si>
    <t>22640428</t>
  </si>
  <si>
    <t>28146599</t>
  </si>
  <si>
    <t>5222003594</t>
  </si>
  <si>
    <t>26358169</t>
  </si>
  <si>
    <t>МУП ЖКХ "Леньково"</t>
  </si>
  <si>
    <t>5222070336</t>
  </si>
  <si>
    <t>26358170</t>
  </si>
  <si>
    <t>МУП ЖКХ "Просек"</t>
  </si>
  <si>
    <t>5222070343</t>
  </si>
  <si>
    <t>28140500</t>
  </si>
  <si>
    <t>ООО "Агрофирма "Волготрансгаз"</t>
  </si>
  <si>
    <t>5203001513</t>
  </si>
  <si>
    <t>522202001</t>
  </si>
  <si>
    <t>Трофимовский сельсовет</t>
  </si>
  <si>
    <t>22640452</t>
  </si>
  <si>
    <t>Навашинский</t>
  </si>
  <si>
    <t>22730000</t>
  </si>
  <si>
    <t>28942141</t>
  </si>
  <si>
    <t>МП "Жилкомсервис"</t>
  </si>
  <si>
    <t>5223034940</t>
  </si>
  <si>
    <t>522301001</t>
  </si>
  <si>
    <t>26373490</t>
  </si>
  <si>
    <t>МП "НКС"</t>
  </si>
  <si>
    <t>5223033369</t>
  </si>
  <si>
    <t>26358179</t>
  </si>
  <si>
    <t>5223000035</t>
  </si>
  <si>
    <t>30377814</t>
  </si>
  <si>
    <t>ООО "Водоканал города Навашино"</t>
  </si>
  <si>
    <t>5262271617</t>
  </si>
  <si>
    <t>526201001</t>
  </si>
  <si>
    <t>26373491</t>
  </si>
  <si>
    <t>5223033697</t>
  </si>
  <si>
    <t>28091842</t>
  </si>
  <si>
    <t>ООО "ЖКС"</t>
  </si>
  <si>
    <t>5223034676</t>
  </si>
  <si>
    <t>Павловский муниципальный район</t>
  </si>
  <si>
    <t>22642000</t>
  </si>
  <si>
    <t>Город Ворсма</t>
  </si>
  <si>
    <t>22642103</t>
  </si>
  <si>
    <t>26358359</t>
  </si>
  <si>
    <t>ОАО "МИЗ-Ворсма"</t>
  </si>
  <si>
    <t>5252000368</t>
  </si>
  <si>
    <t>525201001</t>
  </si>
  <si>
    <t>Город Горбатов</t>
  </si>
  <si>
    <t>22642105</t>
  </si>
  <si>
    <t>26650748</t>
  </si>
  <si>
    <t>ООО "Жилкомсервис"</t>
  </si>
  <si>
    <t>5252023559</t>
  </si>
  <si>
    <t>Город Павлово</t>
  </si>
  <si>
    <t>22642101</t>
  </si>
  <si>
    <t>26380702</t>
  </si>
  <si>
    <t>5252000350</t>
  </si>
  <si>
    <t>22642416</t>
  </si>
  <si>
    <t>26373659</t>
  </si>
  <si>
    <t>5252022562</t>
  </si>
  <si>
    <t>26555458</t>
  </si>
  <si>
    <t>5252021897</t>
  </si>
  <si>
    <t>26373654</t>
  </si>
  <si>
    <t>МУП "Ворсменское МПП ЖКХ"</t>
  </si>
  <si>
    <t>5252004965</t>
  </si>
  <si>
    <t>26380704</t>
  </si>
  <si>
    <t>5252000417</t>
  </si>
  <si>
    <t>26322363</t>
  </si>
  <si>
    <t>ФКП "Завод имени Я.М. Свердлова"</t>
  </si>
  <si>
    <t>5249002485</t>
  </si>
  <si>
    <t>Рабочий поселок Тумботино</t>
  </si>
  <si>
    <t>22642155</t>
  </si>
  <si>
    <t>27573878</t>
  </si>
  <si>
    <t>МУП "Тепло"</t>
  </si>
  <si>
    <t>5252029494</t>
  </si>
  <si>
    <t>26555460</t>
  </si>
  <si>
    <t>ОАО "МИЗ им. М.Горького"</t>
  </si>
  <si>
    <t>5252000488</t>
  </si>
  <si>
    <t>26654120</t>
  </si>
  <si>
    <t>ООО "Ресурс"</t>
  </si>
  <si>
    <t>5225005769</t>
  </si>
  <si>
    <t>522501001</t>
  </si>
  <si>
    <t>Пильнинский муниципальный район</t>
  </si>
  <si>
    <t>22645000</t>
  </si>
  <si>
    <t>26555472</t>
  </si>
  <si>
    <t>Администрация Тенекаевского сельсовета</t>
  </si>
  <si>
    <t>5226010345</t>
  </si>
  <si>
    <t>522601001</t>
  </si>
  <si>
    <t>Рабочий поселок Пильна</t>
  </si>
  <si>
    <t>22645151</t>
  </si>
  <si>
    <t>27371762</t>
  </si>
  <si>
    <t>МУП "Городской жилфонд"</t>
  </si>
  <si>
    <t>5226013748</t>
  </si>
  <si>
    <t>Починковский муниципальный район</t>
  </si>
  <si>
    <t>22646000</t>
  </si>
  <si>
    <t>Василевский сельсовет</t>
  </si>
  <si>
    <t>22646408</t>
  </si>
  <si>
    <t>26951315</t>
  </si>
  <si>
    <t>ОАО "УК ЖКХ Починковского района"</t>
  </si>
  <si>
    <t>5227006006</t>
  </si>
  <si>
    <t>522701001</t>
  </si>
  <si>
    <t>Маресевский сельсовет</t>
  </si>
  <si>
    <t>22646436</t>
  </si>
  <si>
    <t>Пеля-Хованский сельсовет</t>
  </si>
  <si>
    <t>22646456</t>
  </si>
  <si>
    <t>Починковский сельсовет</t>
  </si>
  <si>
    <t>22646460</t>
  </si>
  <si>
    <t>Семеновский</t>
  </si>
  <si>
    <t>22737000</t>
  </si>
  <si>
    <t>28156437</t>
  </si>
  <si>
    <t>Боковское ММПП ЖКХ</t>
  </si>
  <si>
    <t>5228002477</t>
  </si>
  <si>
    <t>522801001</t>
  </si>
  <si>
    <t>26557167</t>
  </si>
  <si>
    <t>МП "Горводоканал"</t>
  </si>
  <si>
    <t>5228009994</t>
  </si>
  <si>
    <t>26373529</t>
  </si>
  <si>
    <t>МП "Горводопровод"</t>
  </si>
  <si>
    <t>5228009786</t>
  </si>
  <si>
    <t>26358206</t>
  </si>
  <si>
    <t>МУП "Теплосервис"</t>
  </si>
  <si>
    <t>5228009803</t>
  </si>
  <si>
    <t>26758117</t>
  </si>
  <si>
    <t>ООО "АкваКом"</t>
  </si>
  <si>
    <t>26557165</t>
  </si>
  <si>
    <t>5228055711</t>
  </si>
  <si>
    <t>27322384</t>
  </si>
  <si>
    <t>ООО "Сухобезводнинское ЖКХ"</t>
  </si>
  <si>
    <t>5228056070</t>
  </si>
  <si>
    <t>27577541</t>
  </si>
  <si>
    <t>ФКУ ИК-14 ГУФСИН РОССИИ ПО НИЖЕГОРОДСКОЙ ОБЛАСТИ</t>
  </si>
  <si>
    <t>5228007193</t>
  </si>
  <si>
    <t>Сергачский муниципальный район</t>
  </si>
  <si>
    <t>22648000</t>
  </si>
  <si>
    <t>Город Сергач</t>
  </si>
  <si>
    <t>22648101</t>
  </si>
  <si>
    <t>26358214</t>
  </si>
  <si>
    <t>ОАО "УК ЖКХ Сергачского района"</t>
  </si>
  <si>
    <t>5229007213</t>
  </si>
  <si>
    <t>522901001</t>
  </si>
  <si>
    <t>28037719</t>
  </si>
  <si>
    <t>ООО "Водоканал-Строй-Сервис"</t>
  </si>
  <si>
    <t>5229008351</t>
  </si>
  <si>
    <t>522990100</t>
  </si>
  <si>
    <t>Сеченовский муниципальный район</t>
  </si>
  <si>
    <t>22649000</t>
  </si>
  <si>
    <t>27893480</t>
  </si>
  <si>
    <t>МУП "ЖКХ Сеченовское"</t>
  </si>
  <si>
    <t>5230004200</t>
  </si>
  <si>
    <t>523001001</t>
  </si>
  <si>
    <t>26555474</t>
  </si>
  <si>
    <t>ООО "Коммунсервис"</t>
  </si>
  <si>
    <t>5230003848</t>
  </si>
  <si>
    <t>28037821</t>
  </si>
  <si>
    <t>ООО "Сеченово-Водоканал"</t>
  </si>
  <si>
    <t>5230004217</t>
  </si>
  <si>
    <t>Сеченовский сельсовет</t>
  </si>
  <si>
    <t>22649444</t>
  </si>
  <si>
    <t>26654118</t>
  </si>
  <si>
    <t>ООО "Очистные сооружения"</t>
  </si>
  <si>
    <t>5230004023</t>
  </si>
  <si>
    <t>Сокольский</t>
  </si>
  <si>
    <t>22749000</t>
  </si>
  <si>
    <t>26373588</t>
  </si>
  <si>
    <t>МП "Водоканал"</t>
  </si>
  <si>
    <t>5240003928</t>
  </si>
  <si>
    <t>524001001</t>
  </si>
  <si>
    <t>Сосновский муниципальный район</t>
  </si>
  <si>
    <t>22650000</t>
  </si>
  <si>
    <t>Виткуловский сельсовет</t>
  </si>
  <si>
    <t>22650412</t>
  </si>
  <si>
    <t>26358221</t>
  </si>
  <si>
    <t>МУП "Теплоэнергия-1"</t>
  </si>
  <si>
    <t>5231004851</t>
  </si>
  <si>
    <t>523101001</t>
  </si>
  <si>
    <t>Давыдковский сельсовет</t>
  </si>
  <si>
    <t>22650414</t>
  </si>
  <si>
    <t>26373543</t>
  </si>
  <si>
    <t>МУП "Бытсервис"</t>
  </si>
  <si>
    <t>5231004770</t>
  </si>
  <si>
    <t>Елизаровский сельсовет</t>
  </si>
  <si>
    <t>22650416</t>
  </si>
  <si>
    <t>26358220</t>
  </si>
  <si>
    <t>5231004795</t>
  </si>
  <si>
    <t>Рабочий поселок Сосновское</t>
  </si>
  <si>
    <t>22650151</t>
  </si>
  <si>
    <t>28954052</t>
  </si>
  <si>
    <t>5231000751</t>
  </si>
  <si>
    <t>26759066</t>
  </si>
  <si>
    <t>ООО "Сосновскдорремстрой"</t>
  </si>
  <si>
    <t>5231003248</t>
  </si>
  <si>
    <t>26373540</t>
  </si>
  <si>
    <t>МУП "Виткулово"</t>
  </si>
  <si>
    <t>5231005132</t>
  </si>
  <si>
    <t>26358223</t>
  </si>
  <si>
    <t>МУП "Яковское"</t>
  </si>
  <si>
    <t>5231005125</t>
  </si>
  <si>
    <t>Яковский сельсовет</t>
  </si>
  <si>
    <t>22650436</t>
  </si>
  <si>
    <t>26373542</t>
  </si>
  <si>
    <t>МУП "Теплоснаб"</t>
  </si>
  <si>
    <t>5231004763</t>
  </si>
  <si>
    <t>Спасский муниципальный район</t>
  </si>
  <si>
    <t>22651000</t>
  </si>
  <si>
    <t>Спасский сельсовет</t>
  </si>
  <si>
    <t>22651432</t>
  </si>
  <si>
    <t>26358226</t>
  </si>
  <si>
    <t>5232002977</t>
  </si>
  <si>
    <t>523201001</t>
  </si>
  <si>
    <t>Тонкинский муниципальный район</t>
  </si>
  <si>
    <t>22652000</t>
  </si>
  <si>
    <t>Рабочий поселок Тонкино</t>
  </si>
  <si>
    <t>22652151</t>
  </si>
  <si>
    <t>26358231</t>
  </si>
  <si>
    <t>МУП Тонкинского района "Тонкинские теплосети"</t>
  </si>
  <si>
    <t>5233002810</t>
  </si>
  <si>
    <t>523301001</t>
  </si>
  <si>
    <t>Тоншаевский муниципальный район</t>
  </si>
  <si>
    <t>22653000</t>
  </si>
  <si>
    <t>Рабочий поселок Тоншаево</t>
  </si>
  <si>
    <t>22653151</t>
  </si>
  <si>
    <t>26358237</t>
  </si>
  <si>
    <t>ОАО "Коммунтехсервис"</t>
  </si>
  <si>
    <t>5234003863</t>
  </si>
  <si>
    <t>523401001</t>
  </si>
  <si>
    <t>28821611</t>
  </si>
  <si>
    <t>ООО "ЭКОЛОГ"</t>
  </si>
  <si>
    <t>5234004810</t>
  </si>
  <si>
    <t>Уренский муниципальный район</t>
  </si>
  <si>
    <t>22654000</t>
  </si>
  <si>
    <t>Город Урень</t>
  </si>
  <si>
    <t>22654101</t>
  </si>
  <si>
    <t>26555443</t>
  </si>
  <si>
    <t>ООО "Уренское ЖКХ"</t>
  </si>
  <si>
    <t>5235006592</t>
  </si>
  <si>
    <t>523501001</t>
  </si>
  <si>
    <t>Рабочий поселок Арья</t>
  </si>
  <si>
    <t>22654153</t>
  </si>
  <si>
    <t>28455154</t>
  </si>
  <si>
    <t>5235007356</t>
  </si>
  <si>
    <t>Семеновский сельсовет</t>
  </si>
  <si>
    <t>22654436</t>
  </si>
  <si>
    <t>26358243</t>
  </si>
  <si>
    <t>ГБУ СРЦИ "КРАСНЫЙ ЯР"</t>
  </si>
  <si>
    <t>5235001940</t>
  </si>
  <si>
    <t>26358250</t>
  </si>
  <si>
    <t>ООО "Арьякоммунсервис"</t>
  </si>
  <si>
    <t>5235006602</t>
  </si>
  <si>
    <t>Шарангский муниципальный район</t>
  </si>
  <si>
    <t>22656000</t>
  </si>
  <si>
    <t>Рабочий поселок Шаранга</t>
  </si>
  <si>
    <t>22656151</t>
  </si>
  <si>
    <t>27577563</t>
  </si>
  <si>
    <t>МУП ЖКХ</t>
  </si>
  <si>
    <t>5237002949</t>
  </si>
  <si>
    <t>523701001</t>
  </si>
  <si>
    <t>Шатковский муниципальный район</t>
  </si>
  <si>
    <t>22657000</t>
  </si>
  <si>
    <t>Костянский сельсовет</t>
  </si>
  <si>
    <t>22657424</t>
  </si>
  <si>
    <t>26358266</t>
  </si>
  <si>
    <t>МУП "ПРАКТИК"</t>
  </si>
  <si>
    <t>5238005533</t>
  </si>
  <si>
    <t>523801001</t>
  </si>
  <si>
    <t>Рабочий поселок Лесогорск</t>
  </si>
  <si>
    <t>22657154</t>
  </si>
  <si>
    <t>26358261</t>
  </si>
  <si>
    <t>ГБУ "Понетаевский ПНИ"</t>
  </si>
  <si>
    <t>5238001923</t>
  </si>
  <si>
    <t>26358265</t>
  </si>
  <si>
    <t>МУП "Лесогорск ЖКХ"</t>
  </si>
  <si>
    <t>5238005484</t>
  </si>
  <si>
    <t>Рабочий поселок Шатки</t>
  </si>
  <si>
    <t>22657151</t>
  </si>
  <si>
    <t>26552168</t>
  </si>
  <si>
    <t>МУП "КОМУНЭНЕРГО"</t>
  </si>
  <si>
    <t>5238006336</t>
  </si>
  <si>
    <t>Светлогорский сельсовет</t>
  </si>
  <si>
    <t>22657430</t>
  </si>
  <si>
    <t>26358264</t>
  </si>
  <si>
    <t>МУП "ГАРАНТ-ЖКХ"</t>
  </si>
  <si>
    <t>5238005477</t>
  </si>
  <si>
    <t>город Арзамас</t>
  </si>
  <si>
    <t>22703000</t>
  </si>
  <si>
    <t>город Бор</t>
  </si>
  <si>
    <t>22712000</t>
  </si>
  <si>
    <t>26373603</t>
  </si>
  <si>
    <t>АО "Борский водоканал"</t>
  </si>
  <si>
    <t>5246035757</t>
  </si>
  <si>
    <t>524601001</t>
  </si>
  <si>
    <t>26555226</t>
  </si>
  <si>
    <t>АО "ЛИНДОВСКОЕ"</t>
  </si>
  <si>
    <t>5246000377</t>
  </si>
  <si>
    <t>26555218</t>
  </si>
  <si>
    <t>ГБУЗ НО "КИСЕЛИХИНСКИЙ ОБЛАСТНОЙ ТЕРАПЕВТИЧЕСКИЙ ГОСПИТАЛЬ ДЛЯ ВЕТЕРАНОВ ВОЙН"</t>
  </si>
  <si>
    <t>5246010400</t>
  </si>
  <si>
    <t>26358306</t>
  </si>
  <si>
    <t>Каликинский шпалопропиточный завод - филиал ОАО  "БетЭлТранс"</t>
  </si>
  <si>
    <t>5246001839</t>
  </si>
  <si>
    <t>997650001</t>
  </si>
  <si>
    <t>26358307</t>
  </si>
  <si>
    <t>МП "Линдовский ККПиБ"</t>
  </si>
  <si>
    <t>5246004124</t>
  </si>
  <si>
    <t>27569496</t>
  </si>
  <si>
    <t>7708669867</t>
  </si>
  <si>
    <t>770801001</t>
  </si>
  <si>
    <t>26555453</t>
  </si>
  <si>
    <t>ОАО "Борремфлот"</t>
  </si>
  <si>
    <t>5246000850</t>
  </si>
  <si>
    <t>26358301</t>
  </si>
  <si>
    <t>5246000458</t>
  </si>
  <si>
    <t>26358310</t>
  </si>
  <si>
    <t>5246014281</t>
  </si>
  <si>
    <t>26555455</t>
  </si>
  <si>
    <t>ООО "БАЗ"</t>
  </si>
  <si>
    <t>5246046131</t>
  </si>
  <si>
    <t>30429665</t>
  </si>
  <si>
    <t>ООО "СТРИМ"</t>
  </si>
  <si>
    <t>5257154516</t>
  </si>
  <si>
    <t>525701001</t>
  </si>
  <si>
    <t>город Выкса</t>
  </si>
  <si>
    <t>22715000</t>
  </si>
  <si>
    <t>26373616</t>
  </si>
  <si>
    <t>АО "ВМЗ"</t>
  </si>
  <si>
    <t>5247004695</t>
  </si>
  <si>
    <t>524701001</t>
  </si>
  <si>
    <t>26358314</t>
  </si>
  <si>
    <t>АО "ДЗМО"</t>
  </si>
  <si>
    <t>5247004494</t>
  </si>
  <si>
    <t>26380675</t>
  </si>
  <si>
    <t>МУП "СТОКИ"</t>
  </si>
  <si>
    <t>5247015217</t>
  </si>
  <si>
    <t>город Дзержинск</t>
  </si>
  <si>
    <t>22721000</t>
  </si>
  <si>
    <t>26569426</t>
  </si>
  <si>
    <t>АО "ДПО "Пластик"</t>
  </si>
  <si>
    <t>5249015251</t>
  </si>
  <si>
    <t>26322337</t>
  </si>
  <si>
    <t>АО "Дзержинское оргстекло"</t>
  </si>
  <si>
    <t>5249058752</t>
  </si>
  <si>
    <t>26322331</t>
  </si>
  <si>
    <t>5249051203</t>
  </si>
  <si>
    <t>526301001</t>
  </si>
  <si>
    <t>29648869</t>
  </si>
  <si>
    <t>ЗАО "СРЦ "Голубая Ока"</t>
  </si>
  <si>
    <t>5260130762</t>
  </si>
  <si>
    <t>26373632</t>
  </si>
  <si>
    <t>ОАО "ДВК"</t>
  </si>
  <si>
    <t>5260154749</t>
  </si>
  <si>
    <t>26358337</t>
  </si>
  <si>
    <t>ОАО "Дизель"</t>
  </si>
  <si>
    <t>5249012839</t>
  </si>
  <si>
    <t>28158144</t>
  </si>
  <si>
    <t>5249120810</t>
  </si>
  <si>
    <t>26808463</t>
  </si>
  <si>
    <t>ОАО "Синтез"</t>
  </si>
  <si>
    <t>5249003520</t>
  </si>
  <si>
    <t>28871053</t>
  </si>
  <si>
    <t>ООО "Капролактам-Энерго"</t>
  </si>
  <si>
    <t>5249133382</t>
  </si>
  <si>
    <t>город Кулебаки</t>
  </si>
  <si>
    <t>22727000</t>
  </si>
  <si>
    <t>26373647</t>
  </si>
  <si>
    <t>МУП "Райводоканал"</t>
  </si>
  <si>
    <t>5251007667</t>
  </si>
  <si>
    <t>525101001</t>
  </si>
  <si>
    <t>26358358</t>
  </si>
  <si>
    <t>5251008501</t>
  </si>
  <si>
    <t>27634860</t>
  </si>
  <si>
    <t>5260262462</t>
  </si>
  <si>
    <t>526001001</t>
  </si>
  <si>
    <t>город Нижний Новгород</t>
  </si>
  <si>
    <t>22701000</t>
  </si>
  <si>
    <t>26560525</t>
  </si>
  <si>
    <t>АО "ГУ ЖКХ"</t>
  </si>
  <si>
    <t>511601001</t>
  </si>
  <si>
    <t>28043739</t>
  </si>
  <si>
    <t>5261005524</t>
  </si>
  <si>
    <t>526101001</t>
  </si>
  <si>
    <t>26358490</t>
  </si>
  <si>
    <t>ЗАО "ЗКПД 4 Инвест"</t>
  </si>
  <si>
    <t>5263034792</t>
  </si>
  <si>
    <t>26646756</t>
  </si>
  <si>
    <t>5258050742</t>
  </si>
  <si>
    <t>525801001</t>
  </si>
  <si>
    <t>26358489</t>
  </si>
  <si>
    <t>5263024642</t>
  </si>
  <si>
    <t>26358486</t>
  </si>
  <si>
    <t>ОАО "Железобетонстрой № 5"</t>
  </si>
  <si>
    <t>5263001405</t>
  </si>
  <si>
    <t>26322359</t>
  </si>
  <si>
    <t>5263006629</t>
  </si>
  <si>
    <t>26373662</t>
  </si>
  <si>
    <t>5257086827</t>
  </si>
  <si>
    <t>26648877</t>
  </si>
  <si>
    <t>ОАО "РЖД" (Дирекция по тепловодоснабжению)</t>
  </si>
  <si>
    <t>997650010</t>
  </si>
  <si>
    <t>27054261</t>
  </si>
  <si>
    <t>ОАО "ТГК-6"</t>
  </si>
  <si>
    <t>5257072937</t>
  </si>
  <si>
    <t>27773921</t>
  </si>
  <si>
    <t>ООО "Дом отдыха "Кудьма"</t>
  </si>
  <si>
    <t>5260077438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</si>
  <si>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</si>
  <si>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</si>
  <si>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</si>
  <si>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</si>
  <si>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</si>
  <si>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</si>
  <si>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26951231</t>
  </si>
  <si>
    <t>ООО "Нижегородские моторы"</t>
  </si>
  <si>
    <t>5256067300</t>
  </si>
  <si>
    <t>28425154</t>
  </si>
  <si>
    <t>ООО "Профит"</t>
  </si>
  <si>
    <t>5262287335</t>
  </si>
  <si>
    <t>26358385</t>
  </si>
  <si>
    <t>5256045754</t>
  </si>
  <si>
    <t>525601001</t>
  </si>
  <si>
    <t>26322360</t>
  </si>
  <si>
    <t>5259008768</t>
  </si>
  <si>
    <t>525901001</t>
  </si>
  <si>
    <t>26358487</t>
  </si>
  <si>
    <t>ФГУП "Завод "Электромаш"</t>
  </si>
  <si>
    <t>5263002110</t>
  </si>
  <si>
    <t>6315376946</t>
  </si>
  <si>
    <t>26485385</t>
  </si>
  <si>
    <t>Филиал "Самарский" ПАО "Т Плюс"</t>
  </si>
  <si>
    <t>631500000</t>
  </si>
  <si>
    <t>город Первомайск</t>
  </si>
  <si>
    <t>22734000</t>
  </si>
  <si>
    <t>26373492</t>
  </si>
  <si>
    <t>МП "Радуга"</t>
  </si>
  <si>
    <t>5224003504</t>
  </si>
  <si>
    <t>522401001</t>
  </si>
  <si>
    <t>город Чкаловск</t>
  </si>
  <si>
    <t>22755000</t>
  </si>
  <si>
    <t>26373555</t>
  </si>
  <si>
    <t>Беловское МУП ЖКХ</t>
  </si>
  <si>
    <t>5236002745</t>
  </si>
  <si>
    <t>523601001</t>
  </si>
  <si>
    <t>26358258</t>
  </si>
  <si>
    <t>Катунское МУП ЖКХ</t>
  </si>
  <si>
    <t>5236004975</t>
  </si>
  <si>
    <t>26358255</t>
  </si>
  <si>
    <t>5236002390</t>
  </si>
  <si>
    <t>26373558</t>
  </si>
  <si>
    <t>МУП "Вершиловский сельский ЖЭУ"</t>
  </si>
  <si>
    <t>5236007310</t>
  </si>
  <si>
    <t>26373562</t>
  </si>
  <si>
    <t>МУП "Жилкоммунсервис" д. Котельницы</t>
  </si>
  <si>
    <t>5236007126</t>
  </si>
  <si>
    <t>26951379</t>
  </si>
  <si>
    <t>ООО "ПРОММАШ"</t>
  </si>
  <si>
    <t>5236001928</t>
  </si>
  <si>
    <t>26358256</t>
  </si>
  <si>
    <t>Пуреховское МУП ЖКХ</t>
  </si>
  <si>
    <t>5236002880</t>
  </si>
  <si>
    <t>город Шахунья</t>
  </si>
  <si>
    <t>22758000</t>
  </si>
  <si>
    <t>27636510</t>
  </si>
  <si>
    <t>МУП "Вахтантепловодоканал"</t>
  </si>
  <si>
    <t>5239008713</t>
  </si>
  <si>
    <t>523901001</t>
  </si>
  <si>
    <t>28871157</t>
  </si>
  <si>
    <t>5239010720</t>
  </si>
  <si>
    <t>27773931</t>
  </si>
  <si>
    <t>МУП "Сява - Теплосервис"</t>
  </si>
  <si>
    <t>5239010374</t>
  </si>
  <si>
    <t>27636513</t>
  </si>
  <si>
    <t>МУП "Сявакоммунсервис"</t>
  </si>
  <si>
    <t>5239008061</t>
  </si>
  <si>
    <t>26373587</t>
  </si>
  <si>
    <t>МУП "Шахуньяводоканал"</t>
  </si>
  <si>
    <t>5239008791</t>
  </si>
  <si>
    <t>26358270</t>
  </si>
  <si>
    <t>5239001108</t>
  </si>
  <si>
    <t>27580815</t>
  </si>
  <si>
    <t>ООО "Сява ЖКУ"</t>
  </si>
  <si>
    <t>5239010053</t>
  </si>
  <si>
    <t>27784821</t>
  </si>
  <si>
    <t>ООО "Тепло"</t>
  </si>
  <si>
    <t>5239010078</t>
  </si>
  <si>
    <t>VO</t>
  </si>
  <si>
    <t>Тариф на подключение (технологическое присоединение) к централизованной системе водоотведения</t>
  </si>
  <si>
    <t>01.06.2016</t>
  </si>
  <si>
    <t>31.12.2018</t>
  </si>
  <si>
    <t>603104, Россия, Нижний Новгород, ул. Нартова, д.6 пом.2, офис 67</t>
  </si>
  <si>
    <t>Удалов Борис Вадимович</t>
  </si>
  <si>
    <t>Информация о предложении об установлении тарифов на транспортировку сточных вод: Тариф на транспортировку сточных вод</t>
  </si>
  <si>
    <t>336</t>
  </si>
  <si>
    <t>23.04.2015</t>
  </si>
  <si>
    <t>01.01.2016</t>
  </si>
  <si>
    <t>30.06.2016</t>
  </si>
  <si>
    <t>01.07.2016</t>
  </si>
  <si>
    <t>31.12.2016</t>
  </si>
  <si>
    <t>01.01.2017</t>
  </si>
  <si>
    <t>30.06.2017</t>
  </si>
  <si>
    <t>01.07.2017</t>
  </si>
  <si>
    <t>31.12.2017</t>
  </si>
  <si>
    <t>01.01.2018</t>
  </si>
  <si>
    <t>30.06.2018</t>
  </si>
  <si>
    <t>01.07.2018</t>
  </si>
  <si>
    <t>положение о закупках</t>
  </si>
  <si>
    <t>на сайте организации</t>
  </si>
  <si>
    <t>Доступно обновление до версии 1.1</t>
  </si>
  <si>
    <t xml:space="preserve">Описание изменений: </t>
  </si>
  <si>
    <t>Размер файла обновления: 0 байт</t>
  </si>
  <si>
    <t>Обновление отменено пользователем</t>
  </si>
  <si>
    <t>Предупреждение</t>
  </si>
  <si>
    <t>31348885</t>
  </si>
  <si>
    <t>МУП "ТРУД"</t>
  </si>
  <si>
    <t>5201002409</t>
  </si>
  <si>
    <t>31187885</t>
  </si>
  <si>
    <t>ООО "РАЙВОДОКАНАЛ"</t>
  </si>
  <si>
    <t>5243037996</t>
  </si>
  <si>
    <t>Шатовский сельсовет</t>
  </si>
  <si>
    <t>22603480</t>
  </si>
  <si>
    <t>АО "Волга"</t>
  </si>
  <si>
    <t>31314620</t>
  </si>
  <si>
    <t>МУП "МП "БРКК" МО "БМР"</t>
  </si>
  <si>
    <t>5244031690</t>
  </si>
  <si>
    <t>МУП "МП "ТЕПЛОЭНЕРГО" МО "БМР НО"</t>
  </si>
  <si>
    <t>31341460</t>
  </si>
  <si>
    <t>ООО "БИОТЕХСЕРВИС"</t>
  </si>
  <si>
    <t>5244031860</t>
  </si>
  <si>
    <t>31043296</t>
  </si>
  <si>
    <t>ООО "БКК"</t>
  </si>
  <si>
    <t>5244030591</t>
  </si>
  <si>
    <t>31023931</t>
  </si>
  <si>
    <t>АО "НОКК" (Балахнинский филиал)</t>
  </si>
  <si>
    <t>5260267654</t>
  </si>
  <si>
    <t>524443001</t>
  </si>
  <si>
    <t>31341452</t>
  </si>
  <si>
    <t>ООО "КАПИТАЛЪ"</t>
  </si>
  <si>
    <t>5244031891</t>
  </si>
  <si>
    <t>31205498</t>
  </si>
  <si>
    <t>ООО "ЗАГОРОДНАЯ СЕРВИСНАЯ СЛУЖБА"</t>
  </si>
  <si>
    <t>5245018396</t>
  </si>
  <si>
    <t>31353022</t>
  </si>
  <si>
    <t>МУП "ПУКХ"</t>
  </si>
  <si>
    <t>5245030869</t>
  </si>
  <si>
    <t>Дуденевский сельсовет</t>
  </si>
  <si>
    <t>22607420</t>
  </si>
  <si>
    <t>МП ЖКХ С.КАМЕНКИ</t>
  </si>
  <si>
    <t>30854345</t>
  </si>
  <si>
    <t>ООО "КОММУНАЛЬЩИК-НН"</t>
  </si>
  <si>
    <t>5245027023</t>
  </si>
  <si>
    <t>Хвощевский сельсовет</t>
  </si>
  <si>
    <t>22607444</t>
  </si>
  <si>
    <t>Шапкинский сельсовет</t>
  </si>
  <si>
    <t>22607448</t>
  </si>
  <si>
    <t>Большеболдинский сельсовет</t>
  </si>
  <si>
    <t>22609404</t>
  </si>
  <si>
    <t>Новослободской сельсовет</t>
  </si>
  <si>
    <t>22609420</t>
  </si>
  <si>
    <t>Пикшенский сельсовет</t>
  </si>
  <si>
    <t>22609424</t>
  </si>
  <si>
    <t>Черновский сельсовет</t>
  </si>
  <si>
    <t>22609432</t>
  </si>
  <si>
    <t>Рабочий поселок Бутурлино</t>
  </si>
  <si>
    <t>22612151</t>
  </si>
  <si>
    <t>31026167</t>
  </si>
  <si>
    <t>ООО "Восход"</t>
  </si>
  <si>
    <t>5207016711</t>
  </si>
  <si>
    <t>31258650</t>
  </si>
  <si>
    <t>МУП ВАРНАВИНСКОГО РАЙОНА "ТЕПЛОСНАБЖЕНИЕ"</t>
  </si>
  <si>
    <t>5207016782</t>
  </si>
  <si>
    <t>31266429</t>
  </si>
  <si>
    <t>МУП "ЖКХ"</t>
  </si>
  <si>
    <t>5208006025</t>
  </si>
  <si>
    <t>ООО "КОМСЕРВИС-В"</t>
  </si>
  <si>
    <t>Казаковский сельсовет</t>
  </si>
  <si>
    <t>22617424</t>
  </si>
  <si>
    <t>Новосельский сельсовет</t>
  </si>
  <si>
    <t>22617432</t>
  </si>
  <si>
    <t>Рабочий поселок Вача</t>
  </si>
  <si>
    <t>22617151</t>
  </si>
  <si>
    <t>Филинский сельсовет</t>
  </si>
  <si>
    <t>22617436</t>
  </si>
  <si>
    <t>Чулковский сельсовет</t>
  </si>
  <si>
    <t>22617440</t>
  </si>
  <si>
    <t>31418831</t>
  </si>
  <si>
    <t>ООО"ВКС"</t>
  </si>
  <si>
    <t>5210002099</t>
  </si>
  <si>
    <t>31214020</t>
  </si>
  <si>
    <t>ООО "ИВК"</t>
  </si>
  <si>
    <t>5249157665</t>
  </si>
  <si>
    <t>31354953</t>
  </si>
  <si>
    <t>ООО "УК "КОМИНТЕРН"</t>
  </si>
  <si>
    <t>5214013704</t>
  </si>
  <si>
    <t>30903763</t>
  </si>
  <si>
    <t>ФГБУ "ЦЖКУ" МИНОБОРОНЫ РОССИИ</t>
  </si>
  <si>
    <t>7729314745</t>
  </si>
  <si>
    <t>770101001</t>
  </si>
  <si>
    <t>31025414</t>
  </si>
  <si>
    <t>30982795</t>
  </si>
  <si>
    <t>ООО "УК "Сетка-Центр"</t>
  </si>
  <si>
    <t>5249143408</t>
  </si>
  <si>
    <t>30905542</t>
  </si>
  <si>
    <t>ООО "УК "НОКК"</t>
  </si>
  <si>
    <t>7714740243</t>
  </si>
  <si>
    <t>МУП "ЖИЛИЩНИК" ВОЛОДАРСКОГО РАЙОНА</t>
  </si>
  <si>
    <t>31082135</t>
  </si>
  <si>
    <t>МУП "ЮГАНЕЦКОЕ"</t>
  </si>
  <si>
    <t>5214011834</t>
  </si>
  <si>
    <t>Воротынский</t>
  </si>
  <si>
    <t>22719000</t>
  </si>
  <si>
    <t>30855659</t>
  </si>
  <si>
    <t>МУП "ВОРОТЫНСКОЕ ЖКХ"</t>
  </si>
  <si>
    <t>5211759886</t>
  </si>
  <si>
    <t>Красногорский сельсовет</t>
  </si>
  <si>
    <t>22621420</t>
  </si>
  <si>
    <t>Рабочий поселок Воскресенское</t>
  </si>
  <si>
    <t>22622151</t>
  </si>
  <si>
    <t>ОАО "ПАНСИОНАТ "БУРЕВЕСТНИК"</t>
  </si>
  <si>
    <t>МУП ЖКХ "БОГОЯВЛЕНСКОЕ"</t>
  </si>
  <si>
    <t>31332830</t>
  </si>
  <si>
    <t>МУМППЖКХ КУЖУТСКОЕ</t>
  </si>
  <si>
    <t>5215003498</t>
  </si>
  <si>
    <t>МП "ДИВЕЕВСКОЕ ЖКХ"</t>
  </si>
  <si>
    <t>Ивановский сельсовет</t>
  </si>
  <si>
    <t>22632424</t>
  </si>
  <si>
    <t>26373446</t>
  </si>
  <si>
    <t>МУП "Княгининское ЖКХ"</t>
  </si>
  <si>
    <t>5217000037</t>
  </si>
  <si>
    <t>ФКУ ЛИУ-3 ГУФСИН РОССИИ ПО НИЖЕГОРОДСКОЙ ОБЛАСТИ</t>
  </si>
  <si>
    <t>27967274</t>
  </si>
  <si>
    <t>ФКУ ИК-15 ГУФСИН России по Нижегородской области</t>
  </si>
  <si>
    <t>5206002113</t>
  </si>
  <si>
    <t>30872197</t>
  </si>
  <si>
    <t>МУП "КОММУНРЕСУРС КРАСНОБАКОВСКОГО РАЙОНА"</t>
  </si>
  <si>
    <t>5219383900</t>
  </si>
  <si>
    <t>Афонинский сельсовет</t>
  </si>
  <si>
    <t>22637404</t>
  </si>
  <si>
    <t>АО "НИЖЕГОРОДСКИЙ ВОДОКАНАЛ"</t>
  </si>
  <si>
    <t>31322308</t>
  </si>
  <si>
    <t>ООО "НЕМЕКО ГРАНД"</t>
  </si>
  <si>
    <t>5262293586</t>
  </si>
  <si>
    <t>Безводнинский сельсовет</t>
  </si>
  <si>
    <t>22637408</t>
  </si>
  <si>
    <t>Большеельнинский сельсовет</t>
  </si>
  <si>
    <t>22637416</t>
  </si>
  <si>
    <t>Запрудновский сельсовет</t>
  </si>
  <si>
    <t>22637424</t>
  </si>
  <si>
    <t>31329641</t>
  </si>
  <si>
    <t>ООО "НЦПО"</t>
  </si>
  <si>
    <t>5250068561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</si>
  <si>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</si>
  <si>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</si>
  <si>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</si>
  <si>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</si>
  <si>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</si>
  <si>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</si>
  <si>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</si>
  <si>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</si>
  <si>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</si>
  <si>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</si>
  <si>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</si>
  <si>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</si>
  <si>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</si>
  <si>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Кулебакский муниципальный район</t>
  </si>
  <si>
    <t>22638000</t>
  </si>
  <si>
    <t>Саваслейский сельсовет</t>
  </si>
  <si>
    <t>22638424</t>
  </si>
  <si>
    <t>31434482</t>
  </si>
  <si>
    <t>МУП "ЛУКОЯНОВВОДОКАНАЛ"</t>
  </si>
  <si>
    <t>5221007331</t>
  </si>
  <si>
    <t>30959246</t>
  </si>
  <si>
    <t>МУП "ЛУКОЯНОВСКИЙ ВОДОКАНАЛ"</t>
  </si>
  <si>
    <t>5221006970</t>
  </si>
  <si>
    <t>АО "Лысковокоммунсервис"</t>
  </si>
  <si>
    <t>26358171</t>
  </si>
  <si>
    <t>ОАО "ЛЭТЗ"</t>
  </si>
  <si>
    <t>5222000882</t>
  </si>
  <si>
    <t>30869142</t>
  </si>
  <si>
    <t>СПК "ЗАВЕТЫ ИЛЬИЧА"</t>
  </si>
  <si>
    <t>5222001075</t>
  </si>
  <si>
    <t>АО "НЗСМ"</t>
  </si>
  <si>
    <t>30875825</t>
  </si>
  <si>
    <t>ООО "ВОДОКАНАЛ"</t>
  </si>
  <si>
    <t>5223035126</t>
  </si>
  <si>
    <t>30912429</t>
  </si>
  <si>
    <t>ООО "ИСТОК"</t>
  </si>
  <si>
    <t>5223035239</t>
  </si>
  <si>
    <t>Абабковский сельсовет</t>
  </si>
  <si>
    <t>22642404</t>
  </si>
  <si>
    <t>МУП "ВОДОКАНАЛ"</t>
  </si>
  <si>
    <t>ООО "РегионРесурс"</t>
  </si>
  <si>
    <t>ПАО "ПАВЛОВСКИЙ АВТОБУС"</t>
  </si>
  <si>
    <t>Грудцинский сельсовет</t>
  </si>
  <si>
    <t>22642412</t>
  </si>
  <si>
    <t>ООО "ЖКХ Ярымово"</t>
  </si>
  <si>
    <t>Коровинский сельсовет</t>
  </si>
  <si>
    <t>22642420</t>
  </si>
  <si>
    <t>ПАО "ПО" ГОРИЗОНТ"</t>
  </si>
  <si>
    <t>Таремский сельсовет</t>
  </si>
  <si>
    <t>22642424</t>
  </si>
  <si>
    <t>Перевозский</t>
  </si>
  <si>
    <t>22739000</t>
  </si>
  <si>
    <t>28871911</t>
  </si>
  <si>
    <t>МУП "КОММУНАЛЬЩИК"</t>
  </si>
  <si>
    <t>5225006709</t>
  </si>
  <si>
    <t>5228056218</t>
  </si>
  <si>
    <t>Верхнеталызинский сельсовет</t>
  </si>
  <si>
    <t>22649416</t>
  </si>
  <si>
    <t>31171901</t>
  </si>
  <si>
    <t>АО "НОКК" (Сеченовский филиал)</t>
  </si>
  <si>
    <t>523043001</t>
  </si>
  <si>
    <t>Мурзицкий сельсовет</t>
  </si>
  <si>
    <t>22649440</t>
  </si>
  <si>
    <t>МУП "Елизарово"</t>
  </si>
  <si>
    <t>АО "САПТ"</t>
  </si>
  <si>
    <t>Рожковский сельсовет</t>
  </si>
  <si>
    <t>22650428</t>
  </si>
  <si>
    <t>МУП "СПАССКОЕ ЖКХ"</t>
  </si>
  <si>
    <t>31247110</t>
  </si>
  <si>
    <t>МУП "ВОДНИК"</t>
  </si>
  <si>
    <t>5234005042</t>
  </si>
  <si>
    <t>26358278</t>
  </si>
  <si>
    <t>ОАО "Рикор-Электроникс"</t>
  </si>
  <si>
    <t>5243001622</t>
  </si>
  <si>
    <t>АО "БЭТ"</t>
  </si>
  <si>
    <t>АО "Борская фабрика ПОШ"</t>
  </si>
  <si>
    <t>31258691</t>
  </si>
  <si>
    <t>АО "ЖКХ "КАЛИКИНСКОЕ"</t>
  </si>
  <si>
    <t>5246038236</t>
  </si>
  <si>
    <t>МУП ЖКХ "КАЛИКИНСКОЕ"</t>
  </si>
  <si>
    <t>31342493</t>
  </si>
  <si>
    <t>АО "ВЫКСУНСКИЙ ВОДОКАНАЛ"</t>
  </si>
  <si>
    <t>5247055210</t>
  </si>
  <si>
    <t>АО "ИП "Ока-Полимер"</t>
  </si>
  <si>
    <t>АО "СИБУР-НЕФТЕХИМ"</t>
  </si>
  <si>
    <t>31434354</t>
  </si>
  <si>
    <t>ООО "ИНЖЕНЕРНЫЕ СЕТИ-ОРГСТЕКЛО"</t>
  </si>
  <si>
    <t>5249171412</t>
  </si>
  <si>
    <t>31250368</t>
  </si>
  <si>
    <t>МП "КАНСТОК"</t>
  </si>
  <si>
    <t>5251011159</t>
  </si>
  <si>
    <t>ПАО "РУСПОЛИМЕТ"</t>
  </si>
  <si>
    <t>31063349</t>
  </si>
  <si>
    <t>АО "ЗАВОД "ЭЛЕКТРОМАШ"</t>
  </si>
  <si>
    <t>5263125030</t>
  </si>
  <si>
    <t>АО "Зефс Услуги"</t>
  </si>
  <si>
    <t>31401052</t>
  </si>
  <si>
    <t>АО "ИНТРАСТ НН"</t>
  </si>
  <si>
    <t>5259049940</t>
  </si>
  <si>
    <t>АО "МАНН"</t>
  </si>
  <si>
    <t>АО "НМЗ"</t>
  </si>
  <si>
    <t>АО "ТРАНС-СИГНАЛ"</t>
  </si>
  <si>
    <t>31036531</t>
  </si>
  <si>
    <t>ГБУ "Автозаводский детский дом - интернат"</t>
  </si>
  <si>
    <t>5256026159</t>
  </si>
  <si>
    <t>ГП НО НПЭК</t>
  </si>
  <si>
    <t>26358420</t>
  </si>
  <si>
    <t>Нижегородский авиастроительный завод "Сокол" - филиал АО "РСК "МиГ"</t>
  </si>
  <si>
    <t>7714733528</t>
  </si>
  <si>
    <t>31029548</t>
  </si>
  <si>
    <t>ООО "АКВА"</t>
  </si>
  <si>
    <t>5260445280</t>
  </si>
  <si>
    <t>31196698</t>
  </si>
  <si>
    <t>ООО "ЖБС-5"</t>
  </si>
  <si>
    <t>5263130707</t>
  </si>
  <si>
    <t>28815743</t>
  </si>
  <si>
    <t>ООО "КСК"</t>
  </si>
  <si>
    <t>5256122751</t>
  </si>
  <si>
    <t>31388077</t>
  </si>
  <si>
    <t>ООО "НЭСК"</t>
  </si>
  <si>
    <t>5257191878</t>
  </si>
  <si>
    <t>30830889</t>
  </si>
  <si>
    <t>ООО "ЭЛКОСТ"</t>
  </si>
  <si>
    <t>5257141193</t>
  </si>
  <si>
    <t>31417367</t>
  </si>
  <si>
    <t>ООО "ЭНЕРГО ПЛЮС"</t>
  </si>
  <si>
    <t>5261113632</t>
  </si>
  <si>
    <t>ПАО "Завод "Красное Сормово"</t>
  </si>
  <si>
    <t>КУЗНЕЦОВСКОЕ МУП ЖКХ</t>
  </si>
  <si>
    <t>АО "Молоко"</t>
  </si>
  <si>
    <t>28053496</t>
  </si>
  <si>
    <t>МУП "ШОКС"</t>
  </si>
  <si>
    <t>5239010688</t>
  </si>
</sst>
</file>

<file path=xl/styles.xml><?xml version="1.0" encoding="utf-8"?>
<styleSheet xmlns="http://schemas.openxmlformats.org/spreadsheetml/2006/main">
  <numFmts count="4">
    <numFmt numFmtId="182" formatCode="&quot;$&quot;#,##0_);[Red]\(&quot;$&quot;#,##0\)"/>
    <numFmt numFmtId="185" formatCode="#,##0.000"/>
    <numFmt numFmtId="186" formatCode="_-* #,##0.00[$€-1]_-;\-* #,##0.00[$€-1]_-;_-* &quot;-&quot;??[$€-1]_-"/>
    <numFmt numFmtId="227" formatCode="#,##0.000000"/>
  </numFmts>
  <fonts count="87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b/>
      <sz val="9"/>
      <color indexed="11"/>
      <name val="Tahoma"/>
      <family val="2"/>
      <charset val="204"/>
    </font>
    <font>
      <sz val="11"/>
      <name val="Wingdings 2"/>
      <family val="1"/>
      <charset val="2"/>
    </font>
    <font>
      <sz val="12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9"/>
      <color indexed="22"/>
      <name val="Tahoma"/>
      <family val="2"/>
      <charset val="204"/>
    </font>
    <font>
      <sz val="9"/>
      <name val="Times New Roman"/>
      <family val="1"/>
      <charset val="204"/>
    </font>
    <font>
      <sz val="9"/>
      <color indexed="11"/>
      <name val="Times New Roman"/>
      <family val="1"/>
      <charset val="204"/>
    </font>
    <font>
      <b/>
      <sz val="9"/>
      <color indexed="11"/>
      <name val="Times New Roman"/>
      <family val="1"/>
      <charset val="204"/>
    </font>
    <font>
      <sz val="8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9"/>
      <color rgb="FF333399"/>
      <name val="Tahoma"/>
      <family val="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sz val="1"/>
      <color theme="0" tint="-0.14999847407452621"/>
      <name val="Tahoma"/>
      <family val="2"/>
      <charset val="204"/>
    </font>
    <font>
      <sz val="1"/>
      <color theme="0"/>
      <name val="Times New Roman"/>
      <family val="1"/>
      <charset val="204"/>
    </font>
    <font>
      <sz val="10"/>
      <color rgb="FF000000"/>
      <name val="Tahoma"/>
      <family val="2"/>
      <charset val="204"/>
    </font>
    <font>
      <b/>
      <sz val="1"/>
      <color theme="0"/>
      <name val="Calibri"/>
      <family val="2"/>
      <charset val="204"/>
    </font>
    <font>
      <sz val="1"/>
      <color theme="0" tint="-0.249977111117893"/>
      <name val="Tahoma"/>
      <family val="2"/>
      <charset val="204"/>
    </font>
    <font>
      <b/>
      <sz val="1"/>
      <color theme="0"/>
      <name val="Tahoma"/>
      <family val="2"/>
      <charset val="204"/>
    </font>
    <font>
      <sz val="10"/>
      <color rgb="FF222222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/>
      <right/>
      <top style="thin">
        <color indexed="22"/>
      </top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D3DBDB"/>
      </left>
      <right style="thin">
        <color indexed="22"/>
      </right>
      <top style="thin">
        <color rgb="FFD3DBDB"/>
      </top>
      <bottom/>
      <diagonal/>
    </border>
    <border>
      <left/>
      <right style="thin">
        <color rgb="FFD3DBDB"/>
      </right>
      <top style="thin">
        <color indexed="22"/>
      </top>
      <bottom/>
      <diagonal/>
    </border>
    <border>
      <left style="thin">
        <color indexed="22"/>
      </left>
      <right style="thin">
        <color rgb="FFD3DBDB"/>
      </right>
      <top style="thin">
        <color indexed="22"/>
      </top>
      <bottom/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rgb="FFD3DBDB"/>
      </left>
      <right style="thin">
        <color rgb="FFD3DBDB"/>
      </right>
      <top/>
      <bottom/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/>
      <bottom style="thin">
        <color indexed="22"/>
      </bottom>
      <diagonal/>
    </border>
    <border>
      <left style="thin">
        <color rgb="FFD3DBDB"/>
      </left>
      <right/>
      <top style="thin">
        <color indexed="22"/>
      </top>
      <bottom/>
      <diagonal/>
    </border>
    <border>
      <left style="thin">
        <color rgb="FFD3DBDB"/>
      </left>
      <right/>
      <top/>
      <bottom/>
      <diagonal/>
    </border>
    <border>
      <left style="thin">
        <color rgb="FFD3DBDB"/>
      </left>
      <right/>
      <top/>
      <bottom style="thin">
        <color indexed="22"/>
      </bottom>
      <diagonal/>
    </border>
    <border>
      <left style="thin">
        <color rgb="FFD3DBDB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rgb="FFD3DBDB"/>
      </right>
      <top/>
      <bottom style="thin">
        <color indexed="22"/>
      </bottom>
      <diagonal/>
    </border>
    <border>
      <left style="thin">
        <color indexed="22"/>
      </left>
      <right style="thin">
        <color rgb="FFD3DBDB"/>
      </right>
      <top/>
      <bottom/>
      <diagonal/>
    </border>
    <border>
      <left style="thin">
        <color rgb="FFD3DBDB"/>
      </left>
      <right style="thin">
        <color indexed="22"/>
      </right>
      <top/>
      <bottom/>
      <diagonal/>
    </border>
    <border>
      <left style="thin">
        <color rgb="FFD3DBDB"/>
      </left>
      <right style="thin">
        <color indexed="22"/>
      </right>
      <top/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rgb="FFD3DBDB"/>
      </top>
      <bottom/>
      <diagonal/>
    </border>
    <border>
      <left style="thin">
        <color rgb="FFD3DBDB"/>
      </left>
      <right/>
      <top/>
      <bottom style="thin">
        <color rgb="FFD3DBDB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/>
      <diagonal/>
    </border>
    <border>
      <left/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49" fontId="0" fillId="0" borderId="0" applyBorder="0">
      <alignment vertical="top"/>
    </xf>
    <xf numFmtId="0" fontId="2" fillId="0" borderId="0"/>
    <xf numFmtId="186" fontId="2" fillId="0" borderId="0"/>
    <xf numFmtId="0" fontId="41" fillId="0" borderId="0"/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2" fontId="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7" fillId="2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40" fillId="3" borderId="2" applyNumberFormat="0">
      <alignment horizontal="center" vertical="center"/>
    </xf>
    <xf numFmtId="0" fontId="12" fillId="4" borderId="1" applyNumberFormat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8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9" fontId="5" fillId="0" borderId="0" applyBorder="0">
      <alignment vertical="top"/>
    </xf>
    <xf numFmtId="0" fontId="21" fillId="0" borderId="0"/>
    <xf numFmtId="0" fontId="59" fillId="0" borderId="0"/>
    <xf numFmtId="0" fontId="1" fillId="0" borderId="0"/>
    <xf numFmtId="0" fontId="39" fillId="5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5" fillId="5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72" fillId="0" borderId="0" applyNumberFormat="0" applyFill="0" applyBorder="0" applyAlignment="0" applyProtection="0"/>
    <xf numFmtId="0" fontId="73" fillId="0" borderId="80" applyNumberFormat="0" applyFill="0" applyAlignment="0" applyProtection="0"/>
    <xf numFmtId="0" fontId="74" fillId="0" borderId="81" applyNumberFormat="0" applyFill="0" applyAlignment="0" applyProtection="0"/>
    <xf numFmtId="0" fontId="75" fillId="0" borderId="82" applyNumberFormat="0" applyFill="0" applyAlignment="0" applyProtection="0"/>
    <xf numFmtId="0" fontId="75" fillId="0" borderId="0" applyNumberFormat="0" applyFill="0" applyBorder="0" applyAlignment="0" applyProtection="0"/>
    <xf numFmtId="0" fontId="76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83" applyNumberFormat="0" applyAlignment="0" applyProtection="0"/>
    <xf numFmtId="0" fontId="80" fillId="21" borderId="84" applyNumberFormat="0" applyAlignment="0" applyProtection="0"/>
    <xf numFmtId="0" fontId="81" fillId="0" borderId="85" applyNumberFormat="0" applyFill="0" applyAlignment="0" applyProtection="0"/>
    <xf numFmtId="0" fontId="82" fillId="22" borderId="86" applyNumberFormat="0" applyAlignment="0" applyProtection="0"/>
    <xf numFmtId="0" fontId="83" fillId="0" borderId="0" applyNumberFormat="0" applyFill="0" applyBorder="0" applyAlignment="0" applyProtection="0"/>
    <xf numFmtId="0" fontId="39" fillId="23" borderId="87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88" applyNumberFormat="0" applyFill="0" applyAlignment="0" applyProtection="0"/>
    <xf numFmtId="0" fontId="86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86" fillId="35" borderId="0" applyNumberFormat="0" applyBorder="0" applyAlignment="0" applyProtection="0"/>
    <xf numFmtId="0" fontId="86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86" fillId="39" borderId="0" applyNumberFormat="0" applyBorder="0" applyAlignment="0" applyProtection="0"/>
    <xf numFmtId="0" fontId="86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86" fillId="43" borderId="0" applyNumberFormat="0" applyBorder="0" applyAlignment="0" applyProtection="0"/>
    <xf numFmtId="0" fontId="86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86" fillId="47" borderId="0" applyNumberFormat="0" applyBorder="0" applyAlignment="0" applyProtection="0"/>
  </cellStyleXfs>
  <cellXfs count="953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6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44" applyFont="1" applyAlignment="1" applyProtection="1">
      <alignment vertical="center" wrapText="1"/>
    </xf>
    <xf numFmtId="49" fontId="10" fillId="0" borderId="0" xfId="44" applyFont="1" applyAlignment="1" applyProtection="1">
      <alignment vertical="center"/>
    </xf>
    <xf numFmtId="0" fontId="10" fillId="0" borderId="0" xfId="43" applyFont="1" applyAlignment="1" applyProtection="1">
      <alignment horizontal="center" vertical="center" wrapText="1"/>
    </xf>
    <xf numFmtId="0" fontId="5" fillId="0" borderId="0" xfId="43" applyFont="1" applyAlignment="1" applyProtection="1">
      <alignment vertical="center" wrapText="1"/>
    </xf>
    <xf numFmtId="0" fontId="5" fillId="0" borderId="0" xfId="43" applyFont="1" applyAlignment="1" applyProtection="1">
      <alignment horizontal="left" vertical="center" wrapText="1"/>
    </xf>
    <xf numFmtId="0" fontId="5" fillId="0" borderId="0" xfId="43" applyFont="1" applyProtection="1"/>
    <xf numFmtId="0" fontId="5" fillId="7" borderId="0" xfId="43" applyFont="1" applyFill="1" applyBorder="1" applyProtection="1"/>
    <xf numFmtId="0" fontId="24" fillId="0" borderId="0" xfId="43" applyFont="1"/>
    <xf numFmtId="49" fontId="5" fillId="0" borderId="0" xfId="39" applyFont="1" applyProtection="1">
      <alignment vertical="top"/>
    </xf>
    <xf numFmtId="49" fontId="5" fillId="0" borderId="0" xfId="39" applyProtection="1">
      <alignment vertical="top"/>
    </xf>
    <xf numFmtId="0" fontId="10" fillId="0" borderId="0" xfId="46" applyFont="1" applyAlignment="1" applyProtection="1">
      <alignment vertical="center" wrapText="1"/>
    </xf>
    <xf numFmtId="0" fontId="10" fillId="0" borderId="0" xfId="46" applyFont="1" applyAlignment="1" applyProtection="1">
      <alignment horizontal="center" vertical="center" wrapText="1"/>
    </xf>
    <xf numFmtId="0" fontId="22" fillId="0" borderId="0" xfId="46" applyFont="1" applyAlignment="1" applyProtection="1">
      <alignment vertical="center" wrapText="1"/>
    </xf>
    <xf numFmtId="0" fontId="5" fillId="7" borderId="0" xfId="46" applyFont="1" applyFill="1" applyBorder="1" applyAlignment="1" applyProtection="1">
      <alignment vertical="center" wrapText="1"/>
    </xf>
    <xf numFmtId="0" fontId="5" fillId="0" borderId="0" xfId="46" applyFont="1" applyBorder="1" applyAlignment="1" applyProtection="1">
      <alignment vertical="center" wrapText="1"/>
    </xf>
    <xf numFmtId="0" fontId="5" fillId="0" borderId="0" xfId="46" applyFont="1" applyAlignment="1" applyProtection="1">
      <alignment horizontal="right" vertical="center"/>
    </xf>
    <xf numFmtId="0" fontId="5" fillId="0" borderId="0" xfId="46" applyFont="1" applyAlignment="1" applyProtection="1">
      <alignment horizontal="center" vertical="center" wrapText="1"/>
    </xf>
    <xf numFmtId="0" fontId="5" fillId="0" borderId="0" xfId="46" applyFont="1" applyAlignment="1" applyProtection="1">
      <alignment vertical="center" wrapText="1"/>
    </xf>
    <xf numFmtId="0" fontId="25" fillId="7" borderId="0" xfId="46" applyFont="1" applyFill="1" applyBorder="1" applyAlignment="1" applyProtection="1">
      <alignment vertical="center" wrapText="1"/>
    </xf>
    <xf numFmtId="0" fontId="7" fillId="7" borderId="0" xfId="46" applyFont="1" applyFill="1" applyBorder="1" applyAlignment="1" applyProtection="1">
      <alignment vertical="center" wrapText="1"/>
    </xf>
    <xf numFmtId="0" fontId="5" fillId="7" borderId="0" xfId="46" applyFont="1" applyFill="1" applyBorder="1" applyAlignment="1" applyProtection="1">
      <alignment horizontal="right" vertical="center" wrapText="1" indent="1"/>
    </xf>
    <xf numFmtId="0" fontId="26" fillId="7" borderId="0" xfId="46" applyFont="1" applyFill="1" applyBorder="1" applyAlignment="1" applyProtection="1">
      <alignment horizontal="center" vertical="center" wrapText="1"/>
    </xf>
    <xf numFmtId="0" fontId="10" fillId="7" borderId="0" xfId="46" applyNumberFormat="1" applyFont="1" applyFill="1" applyBorder="1" applyAlignment="1" applyProtection="1">
      <alignment horizontal="center" vertical="center" wrapText="1"/>
    </xf>
    <xf numFmtId="0" fontId="5" fillId="7" borderId="0" xfId="46" applyNumberFormat="1" applyFont="1" applyFill="1" applyBorder="1" applyAlignment="1" applyProtection="1">
      <alignment horizontal="center" vertical="center" wrapText="1"/>
    </xf>
    <xf numFmtId="0" fontId="5" fillId="7" borderId="0" xfId="46" applyFont="1" applyFill="1" applyBorder="1" applyAlignment="1" applyProtection="1">
      <alignment horizontal="center" vertical="center" wrapText="1"/>
    </xf>
    <xf numFmtId="14" fontId="5" fillId="7" borderId="0" xfId="46" applyNumberFormat="1" applyFont="1" applyFill="1" applyBorder="1" applyAlignment="1" applyProtection="1">
      <alignment horizontal="center" vertical="center" wrapText="1"/>
    </xf>
    <xf numFmtId="0" fontId="22" fillId="0" borderId="0" xfId="46" applyFont="1" applyAlignment="1" applyProtection="1">
      <alignment horizontal="center" vertical="center" wrapText="1"/>
    </xf>
    <xf numFmtId="0" fontId="27" fillId="7" borderId="0" xfId="46" applyNumberFormat="1" applyFont="1" applyFill="1" applyBorder="1" applyAlignment="1" applyProtection="1">
      <alignment horizontal="center" vertical="center" wrapText="1"/>
    </xf>
    <xf numFmtId="0" fontId="5" fillId="7" borderId="0" xfId="46" applyNumberFormat="1" applyFont="1" applyFill="1" applyBorder="1" applyAlignment="1" applyProtection="1">
      <alignment horizontal="right" vertical="center" wrapText="1" indent="1"/>
    </xf>
    <xf numFmtId="0" fontId="5" fillId="0" borderId="0" xfId="46" applyFont="1" applyFill="1" applyAlignment="1" applyProtection="1">
      <alignment vertical="center"/>
    </xf>
    <xf numFmtId="49" fontId="5" fillId="7" borderId="0" xfId="46" applyNumberFormat="1" applyFont="1" applyFill="1" applyBorder="1" applyAlignment="1" applyProtection="1">
      <alignment horizontal="right" vertical="center" wrapText="1" indent="1"/>
    </xf>
    <xf numFmtId="49" fontId="25" fillId="7" borderId="0" xfId="46" applyNumberFormat="1" applyFont="1" applyFill="1" applyBorder="1" applyAlignment="1" applyProtection="1">
      <alignment horizontal="center" vertical="center" wrapText="1"/>
    </xf>
    <xf numFmtId="0" fontId="5" fillId="7" borderId="5" xfId="46" applyFont="1" applyFill="1" applyBorder="1" applyAlignment="1" applyProtection="1">
      <alignment horizontal="right" vertical="center" wrapText="1" indent="1"/>
    </xf>
    <xf numFmtId="49" fontId="5" fillId="8" borderId="6" xfId="46" applyNumberFormat="1" applyFont="1" applyFill="1" applyBorder="1" applyAlignment="1" applyProtection="1">
      <alignment horizontal="center" vertical="center" wrapText="1"/>
      <protection locked="0"/>
    </xf>
    <xf numFmtId="49" fontId="5" fillId="6" borderId="6" xfId="46" applyNumberFormat="1" applyFont="1" applyFill="1" applyBorder="1" applyAlignment="1" applyProtection="1">
      <alignment horizontal="center" vertical="center" wrapText="1"/>
    </xf>
    <xf numFmtId="49" fontId="0" fillId="9" borderId="0" xfId="0" applyFill="1" applyProtection="1">
      <alignment vertical="top"/>
    </xf>
    <xf numFmtId="0" fontId="5" fillId="0" borderId="0" xfId="48" applyFont="1" applyFill="1" applyAlignment="1" applyProtection="1">
      <alignment vertical="center" wrapText="1"/>
    </xf>
    <xf numFmtId="0" fontId="5" fillId="7" borderId="0" xfId="48" applyFont="1" applyFill="1" applyBorder="1" applyAlignment="1" applyProtection="1">
      <alignment vertical="center" wrapText="1"/>
    </xf>
    <xf numFmtId="0" fontId="5" fillId="7" borderId="0" xfId="48" applyFont="1" applyFill="1" applyBorder="1" applyAlignment="1" applyProtection="1">
      <alignment horizontal="right" vertical="center" wrapText="1"/>
    </xf>
    <xf numFmtId="0" fontId="21" fillId="0" borderId="0" xfId="42" applyProtection="1"/>
    <xf numFmtId="0" fontId="22" fillId="0" borderId="0" xfId="46" applyNumberFormat="1" applyFont="1" applyFill="1" applyBorder="1" applyAlignment="1" applyProtection="1">
      <alignment horizontal="center" vertical="top" wrapText="1"/>
    </xf>
    <xf numFmtId="0" fontId="0" fillId="7" borderId="5" xfId="46" applyFont="1" applyFill="1" applyBorder="1" applyAlignment="1" applyProtection="1">
      <alignment horizontal="right" vertical="center" wrapText="1" indent="1"/>
    </xf>
    <xf numFmtId="0" fontId="0" fillId="7" borderId="0" xfId="46" applyFont="1" applyFill="1" applyBorder="1" applyAlignment="1" applyProtection="1">
      <alignment horizontal="center" vertical="center" wrapText="1"/>
    </xf>
    <xf numFmtId="49" fontId="0" fillId="7" borderId="0" xfId="46" applyNumberFormat="1" applyFont="1" applyFill="1" applyBorder="1" applyAlignment="1" applyProtection="1">
      <alignment horizontal="right" vertical="center" wrapText="1" indent="1"/>
    </xf>
    <xf numFmtId="49" fontId="30" fillId="7" borderId="0" xfId="30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6" xfId="45" applyFont="1" applyFill="1" applyBorder="1" applyAlignment="1" applyProtection="1">
      <alignment vertical="center" wrapText="1"/>
    </xf>
    <xf numFmtId="0" fontId="34" fillId="0" borderId="0" xfId="46" applyFont="1" applyAlignment="1" applyProtection="1">
      <alignment vertical="center" wrapText="1"/>
    </xf>
    <xf numFmtId="0" fontId="0" fillId="0" borderId="6" xfId="45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5" fillId="7" borderId="0" xfId="48" applyFont="1" applyFill="1" applyBorder="1" applyAlignment="1" applyProtection="1">
      <alignment horizontal="center" vertical="center" wrapText="1"/>
    </xf>
    <xf numFmtId="0" fontId="35" fillId="7" borderId="0" xfId="43" applyFont="1" applyFill="1" applyBorder="1" applyAlignment="1" applyProtection="1">
      <alignment horizontal="center"/>
    </xf>
    <xf numFmtId="0" fontId="35" fillId="0" borderId="0" xfId="43" applyFont="1" applyAlignment="1" applyProtection="1">
      <alignment horizontal="center" vertical="center"/>
    </xf>
    <xf numFmtId="0" fontId="35" fillId="7" borderId="0" xfId="43" applyFont="1" applyFill="1" applyBorder="1" applyAlignment="1" applyProtection="1">
      <alignment horizontal="center" vertical="center"/>
    </xf>
    <xf numFmtId="49" fontId="32" fillId="0" borderId="7" xfId="0" applyFont="1" applyBorder="1" applyAlignment="1">
      <alignment vertical="top" wrapText="1"/>
    </xf>
    <xf numFmtId="0" fontId="0" fillId="7" borderId="0" xfId="46" applyNumberFormat="1" applyFont="1" applyFill="1" applyBorder="1" applyAlignment="1" applyProtection="1">
      <alignment horizontal="right" vertical="center" wrapText="1" indent="1"/>
    </xf>
    <xf numFmtId="49" fontId="5" fillId="0" borderId="6" xfId="46" applyNumberFormat="1" applyFont="1" applyFill="1" applyBorder="1" applyAlignment="1" applyProtection="1">
      <alignment horizontal="center" vertical="center" wrapText="1"/>
    </xf>
    <xf numFmtId="0" fontId="0" fillId="0" borderId="7" xfId="32" applyFont="1" applyBorder="1" applyAlignment="1" applyProtection="1">
      <alignment horizontal="justify" vertical="top" wrapText="1"/>
    </xf>
    <xf numFmtId="0" fontId="1" fillId="0" borderId="0" xfId="34" applyProtection="1"/>
    <xf numFmtId="49" fontId="0" fillId="6" borderId="6" xfId="46" applyNumberFormat="1" applyFont="1" applyFill="1" applyBorder="1" applyAlignment="1" applyProtection="1">
      <alignment horizontal="center" vertical="center" wrapText="1"/>
    </xf>
    <xf numFmtId="0" fontId="49" fillId="0" borderId="0" xfId="46" applyFont="1" applyAlignment="1" applyProtection="1">
      <alignment horizontal="center" vertical="center" wrapText="1"/>
    </xf>
    <xf numFmtId="49" fontId="23" fillId="7" borderId="8" xfId="37" applyFont="1" applyFill="1" applyBorder="1" applyAlignment="1" applyProtection="1">
      <alignment vertical="center" wrapText="1"/>
    </xf>
    <xf numFmtId="49" fontId="19" fillId="7" borderId="9" xfId="37" applyFont="1" applyFill="1" applyBorder="1" applyAlignment="1">
      <alignment horizontal="left" vertical="center" wrapText="1"/>
    </xf>
    <xf numFmtId="49" fontId="19" fillId="7" borderId="10" xfId="37" applyFont="1" applyFill="1" applyBorder="1" applyAlignment="1">
      <alignment horizontal="left" vertical="center" wrapText="1"/>
    </xf>
    <xf numFmtId="49" fontId="23" fillId="7" borderId="11" xfId="37" applyFont="1" applyFill="1" applyBorder="1" applyAlignment="1" applyProtection="1">
      <alignment vertical="center" wrapText="1"/>
    </xf>
    <xf numFmtId="49" fontId="13" fillId="7" borderId="0" xfId="37" applyFont="1" applyFill="1" applyBorder="1" applyAlignment="1">
      <alignment wrapText="1"/>
    </xf>
    <xf numFmtId="49" fontId="13" fillId="7" borderId="12" xfId="37" applyFont="1" applyFill="1" applyBorder="1" applyAlignment="1">
      <alignment wrapText="1"/>
    </xf>
    <xf numFmtId="49" fontId="11" fillId="7" borderId="0" xfId="28" applyNumberFormat="1" applyFont="1" applyFill="1" applyBorder="1" applyAlignment="1" applyProtection="1">
      <alignment horizontal="left" wrapText="1"/>
    </xf>
    <xf numFmtId="49" fontId="11" fillId="7" borderId="0" xfId="28" applyNumberFormat="1" applyFont="1" applyFill="1" applyBorder="1" applyAlignment="1" applyProtection="1">
      <alignment wrapText="1"/>
    </xf>
    <xf numFmtId="49" fontId="13" fillId="7" borderId="0" xfId="37" applyFont="1" applyFill="1" applyBorder="1" applyAlignment="1">
      <alignment horizontal="right" wrapText="1"/>
    </xf>
    <xf numFmtId="49" fontId="19" fillId="7" borderId="0" xfId="37" applyFont="1" applyFill="1" applyBorder="1" applyAlignment="1">
      <alignment horizontal="left" vertical="center" wrapText="1"/>
    </xf>
    <xf numFmtId="49" fontId="19" fillId="7" borderId="12" xfId="37" applyFont="1" applyFill="1" applyBorder="1" applyAlignment="1">
      <alignment horizontal="left" vertical="center" wrapText="1"/>
    </xf>
    <xf numFmtId="49" fontId="13" fillId="0" borderId="0" xfId="37" applyFont="1" applyFill="1" applyBorder="1" applyAlignment="1" applyProtection="1">
      <alignment wrapText="1"/>
    </xf>
    <xf numFmtId="0" fontId="17" fillId="0" borderId="0" xfId="19" applyFont="1" applyFill="1" applyBorder="1" applyAlignment="1" applyProtection="1">
      <alignment horizontal="left" vertical="top" wrapText="1"/>
    </xf>
    <xf numFmtId="49" fontId="13" fillId="0" borderId="0" xfId="37" applyFont="1" applyFill="1" applyBorder="1" applyAlignment="1" applyProtection="1">
      <alignment vertical="top" wrapText="1"/>
    </xf>
    <xf numFmtId="0" fontId="17" fillId="0" borderId="0" xfId="19" applyFont="1" applyFill="1" applyBorder="1" applyAlignment="1" applyProtection="1">
      <alignment horizontal="right" vertical="top" wrapText="1"/>
    </xf>
    <xf numFmtId="49" fontId="36" fillId="6" borderId="7" xfId="35" applyNumberFormat="1" applyFont="1" applyFill="1" applyBorder="1" applyAlignment="1" applyProtection="1">
      <alignment horizontal="center" vertical="center" wrapText="1"/>
    </xf>
    <xf numFmtId="49" fontId="36" fillId="10" borderId="7" xfId="35" applyNumberFormat="1" applyFont="1" applyFill="1" applyBorder="1" applyAlignment="1" applyProtection="1">
      <alignment horizontal="center" vertical="center" wrapText="1"/>
    </xf>
    <xf numFmtId="49" fontId="23" fillId="7" borderId="11" xfId="37" applyFont="1" applyFill="1" applyBorder="1" applyAlignment="1" applyProtection="1">
      <alignment horizontal="center" vertical="center" wrapText="1"/>
    </xf>
    <xf numFmtId="49" fontId="36" fillId="11" borderId="7" xfId="35" applyNumberFormat="1" applyFont="1" applyFill="1" applyBorder="1" applyAlignment="1" applyProtection="1">
      <alignment horizontal="center" vertical="center" wrapText="1"/>
    </xf>
    <xf numFmtId="49" fontId="0" fillId="0" borderId="8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0" fillId="0" borderId="12" xfId="0" applyBorder="1">
      <alignment vertical="top"/>
    </xf>
    <xf numFmtId="49" fontId="49" fillId="0" borderId="0" xfId="0" applyFont="1">
      <alignment vertical="top"/>
    </xf>
    <xf numFmtId="0" fontId="36" fillId="7" borderId="0" xfId="37" applyNumberFormat="1" applyFont="1" applyFill="1" applyBorder="1" applyAlignment="1">
      <alignment horizontal="justify" vertical="center" wrapText="1"/>
    </xf>
    <xf numFmtId="49" fontId="0" fillId="11" borderId="6" xfId="47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48" applyFont="1" applyFill="1" applyAlignment="1" applyProtection="1">
      <alignment vertical="center" wrapText="1"/>
    </xf>
    <xf numFmtId="0" fontId="0" fillId="7" borderId="0" xfId="46" applyFont="1" applyFill="1" applyBorder="1" applyAlignment="1" applyProtection="1">
      <alignment horizontal="right" vertical="center" wrapText="1" indent="1"/>
    </xf>
    <xf numFmtId="0" fontId="5" fillId="8" borderId="6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Protection="1">
      <alignment vertical="top"/>
    </xf>
    <xf numFmtId="0" fontId="7" fillId="7" borderId="0" xfId="48" applyFont="1" applyFill="1" applyBorder="1" applyAlignment="1" applyProtection="1">
      <alignment horizontal="center" vertical="center" wrapText="1"/>
    </xf>
    <xf numFmtId="0" fontId="5" fillId="7" borderId="0" xfId="48" applyFont="1" applyFill="1" applyBorder="1" applyAlignment="1" applyProtection="1">
      <alignment horizontal="center" vertical="center" wrapText="1"/>
    </xf>
    <xf numFmtId="49" fontId="33" fillId="0" borderId="0" xfId="0" applyFont="1" applyBorder="1">
      <alignment vertical="top"/>
    </xf>
    <xf numFmtId="0" fontId="33" fillId="7" borderId="0" xfId="48" applyFont="1" applyFill="1" applyBorder="1" applyAlignment="1" applyProtection="1">
      <alignment vertical="center" wrapText="1"/>
    </xf>
    <xf numFmtId="0" fontId="33" fillId="0" borderId="0" xfId="48" applyFont="1" applyFill="1" applyAlignment="1" applyProtection="1">
      <alignment vertical="center" wrapText="1"/>
    </xf>
    <xf numFmtId="0" fontId="49" fillId="0" borderId="0" xfId="48" applyFont="1" applyFill="1" applyAlignment="1" applyProtection="1">
      <alignment vertical="center" wrapText="1"/>
    </xf>
    <xf numFmtId="0" fontId="0" fillId="0" borderId="0" xfId="48" applyFont="1" applyFill="1" applyAlignment="1" applyProtection="1">
      <alignment vertical="center" wrapText="1"/>
    </xf>
    <xf numFmtId="0" fontId="49" fillId="0" borderId="0" xfId="46" applyFont="1" applyFill="1" applyAlignment="1" applyProtection="1">
      <alignment horizontal="left" vertical="center" wrapText="1"/>
    </xf>
    <xf numFmtId="0" fontId="49" fillId="0" borderId="0" xfId="46" applyFont="1" applyFill="1" applyBorder="1" applyAlignment="1" applyProtection="1">
      <alignment horizontal="left" vertical="center" wrapText="1"/>
    </xf>
    <xf numFmtId="49" fontId="49" fillId="0" borderId="0" xfId="46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6" fillId="8" borderId="7" xfId="3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0" fontId="49" fillId="0" borderId="0" xfId="46" applyFont="1" applyAlignment="1" applyProtection="1">
      <alignment vertical="center" wrapText="1"/>
    </xf>
    <xf numFmtId="49" fontId="5" fillId="0" borderId="0" xfId="48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49" fontId="49" fillId="0" borderId="0" xfId="0" applyNumberFormat="1" applyFont="1" applyAlignment="1">
      <alignment vertical="center"/>
    </xf>
    <xf numFmtId="0" fontId="49" fillId="0" borderId="0" xfId="48" applyFont="1" applyFill="1" applyAlignment="1" applyProtection="1">
      <alignment horizontal="center" vertical="center" wrapText="1"/>
    </xf>
    <xf numFmtId="0" fontId="7" fillId="9" borderId="13" xfId="47" applyFont="1" applyFill="1" applyBorder="1" applyAlignment="1" applyProtection="1">
      <alignment horizontal="center" vertical="center" wrapText="1"/>
    </xf>
    <xf numFmtId="0" fontId="5" fillId="0" borderId="6" xfId="47" applyFont="1" applyBorder="1" applyAlignment="1" applyProtection="1">
      <alignment horizontal="left" vertical="center"/>
    </xf>
    <xf numFmtId="0" fontId="5" fillId="0" borderId="0" xfId="48" applyFont="1" applyFill="1" applyBorder="1" applyAlignment="1" applyProtection="1">
      <alignment vertical="center" wrapText="1"/>
    </xf>
    <xf numFmtId="0" fontId="5" fillId="6" borderId="6" xfId="46" applyNumberFormat="1" applyFont="1" applyFill="1" applyBorder="1" applyAlignment="1" applyProtection="1">
      <alignment horizontal="center" vertical="center" wrapText="1"/>
    </xf>
    <xf numFmtId="49" fontId="29" fillId="12" borderId="14" xfId="0" applyFont="1" applyFill="1" applyBorder="1" applyAlignment="1" applyProtection="1">
      <alignment horizontal="left" vertical="center"/>
    </xf>
    <xf numFmtId="49" fontId="29" fillId="12" borderId="15" xfId="0" applyFont="1" applyFill="1" applyBorder="1" applyAlignment="1" applyProtection="1">
      <alignment horizontal="left" vertical="center"/>
    </xf>
    <xf numFmtId="49" fontId="5" fillId="11" borderId="1" xfId="47" applyNumberFormat="1" applyFont="1" applyFill="1" applyBorder="1" applyAlignment="1" applyProtection="1">
      <alignment horizontal="center" vertical="center" wrapText="1"/>
      <protection locked="0"/>
    </xf>
    <xf numFmtId="4" fontId="5" fillId="7" borderId="1" xfId="27" applyNumberFormat="1" applyFont="1" applyFill="1" applyBorder="1" applyAlignment="1" applyProtection="1">
      <alignment horizontal="right" vertical="center" wrapText="1"/>
    </xf>
    <xf numFmtId="4" fontId="5" fillId="7" borderId="16" xfId="27" applyNumberFormat="1" applyFont="1" applyFill="1" applyBorder="1" applyAlignment="1" applyProtection="1">
      <alignment horizontal="right" vertical="center" wrapText="1"/>
    </xf>
    <xf numFmtId="49" fontId="5" fillId="7" borderId="1" xfId="48" applyNumberFormat="1" applyFont="1" applyFill="1" applyBorder="1" applyAlignment="1" applyProtection="1">
      <alignment horizontal="center" vertical="center" wrapText="1"/>
    </xf>
    <xf numFmtId="49" fontId="5" fillId="8" borderId="1" xfId="27" applyNumberFormat="1" applyFont="1" applyFill="1" applyBorder="1" applyAlignment="1" applyProtection="1">
      <alignment horizontal="left" vertical="center" wrapText="1"/>
      <protection locked="0"/>
    </xf>
    <xf numFmtId="49" fontId="5" fillId="10" borderId="1" xfId="48" applyNumberFormat="1" applyFont="1" applyFill="1" applyBorder="1" applyAlignment="1" applyProtection="1">
      <alignment horizontal="left" vertical="center" wrapText="1"/>
      <protection locked="0"/>
    </xf>
    <xf numFmtId="0" fontId="5" fillId="7" borderId="1" xfId="48" applyNumberFormat="1" applyFont="1" applyFill="1" applyBorder="1" applyAlignment="1" applyProtection="1">
      <alignment horizontal="center" vertical="center" wrapText="1"/>
    </xf>
    <xf numFmtId="0" fontId="5" fillId="0" borderId="1" xfId="48" applyFont="1" applyFill="1" applyBorder="1" applyAlignment="1" applyProtection="1">
      <alignment vertical="center" wrapText="1"/>
    </xf>
    <xf numFmtId="49" fontId="29" fillId="12" borderId="16" xfId="0" applyFont="1" applyFill="1" applyBorder="1" applyAlignment="1" applyProtection="1">
      <alignment horizontal="left" vertical="center"/>
    </xf>
    <xf numFmtId="49" fontId="29" fillId="12" borderId="14" xfId="0" applyFont="1" applyFill="1" applyBorder="1" applyAlignment="1" applyProtection="1">
      <alignment vertical="center"/>
    </xf>
    <xf numFmtId="49" fontId="0" fillId="0" borderId="1" xfId="0" applyBorder="1" applyAlignment="1">
      <alignment horizontal="center" vertical="center"/>
    </xf>
    <xf numFmtId="49" fontId="5" fillId="8" borderId="1" xfId="48" applyNumberFormat="1" applyFont="1" applyFill="1" applyBorder="1" applyAlignment="1" applyProtection="1">
      <alignment horizontal="left" vertical="center" wrapText="1"/>
      <protection locked="0"/>
    </xf>
    <xf numFmtId="49" fontId="0" fillId="7" borderId="0" xfId="48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5" fillId="7" borderId="6" xfId="48" applyFont="1" applyFill="1" applyBorder="1" applyAlignment="1" applyProtection="1">
      <alignment horizontal="center" vertical="center" wrapText="1"/>
    </xf>
    <xf numFmtId="0" fontId="0" fillId="13" borderId="6" xfId="38" applyFont="1" applyFill="1" applyBorder="1" applyAlignment="1" applyProtection="1">
      <alignment horizontal="center" vertical="center" wrapText="1"/>
    </xf>
    <xf numFmtId="0" fontId="0" fillId="13" borderId="6" xfId="40" applyFont="1" applyFill="1" applyBorder="1" applyAlignment="1" applyProtection="1">
      <alignment horizontal="center" vertical="center" wrapText="1"/>
    </xf>
    <xf numFmtId="0" fontId="17" fillId="0" borderId="0" xfId="48" applyFont="1" applyFill="1" applyBorder="1" applyAlignment="1" applyProtection="1">
      <alignment vertical="center" wrapText="1"/>
    </xf>
    <xf numFmtId="0" fontId="5" fillId="7" borderId="6" xfId="48" applyNumberFormat="1" applyFont="1" applyFill="1" applyBorder="1" applyAlignment="1" applyProtection="1">
      <alignment horizontal="center" vertical="center" wrapText="1"/>
    </xf>
    <xf numFmtId="4" fontId="5" fillId="7" borderId="6" xfId="27" applyNumberFormat="1" applyFont="1" applyFill="1" applyBorder="1" applyAlignment="1" applyProtection="1">
      <alignment horizontal="right" vertical="center" wrapText="1"/>
    </xf>
    <xf numFmtId="49" fontId="5" fillId="11" borderId="6" xfId="47" applyNumberFormat="1" applyFont="1" applyFill="1" applyBorder="1" applyAlignment="1" applyProtection="1">
      <alignment horizontal="center" vertical="center" wrapText="1"/>
      <protection locked="0"/>
    </xf>
    <xf numFmtId="49" fontId="5" fillId="8" borderId="6" xfId="27" applyNumberFormat="1" applyFont="1" applyFill="1" applyBorder="1" applyAlignment="1" applyProtection="1">
      <alignment horizontal="left" vertical="center" wrapText="1"/>
      <protection locked="0"/>
    </xf>
    <xf numFmtId="49" fontId="5" fillId="10" borderId="6" xfId="48" applyNumberFormat="1" applyFont="1" applyFill="1" applyBorder="1" applyAlignment="1" applyProtection="1">
      <alignment horizontal="left" vertical="center" wrapText="1"/>
      <protection locked="0"/>
    </xf>
    <xf numFmtId="49" fontId="29" fillId="12" borderId="17" xfId="0" applyFont="1" applyFill="1" applyBorder="1" applyAlignment="1" applyProtection="1">
      <alignment horizontal="center" vertical="center"/>
    </xf>
    <xf numFmtId="49" fontId="5" fillId="7" borderId="6" xfId="48" applyNumberFormat="1" applyFont="1" applyFill="1" applyBorder="1" applyAlignment="1" applyProtection="1">
      <alignment horizontal="center" vertical="center" wrapText="1"/>
    </xf>
    <xf numFmtId="0" fontId="5" fillId="8" borderId="6" xfId="48" applyNumberFormat="1" applyFont="1" applyFill="1" applyBorder="1" applyAlignment="1" applyProtection="1">
      <alignment horizontal="center" vertical="center" wrapText="1"/>
      <protection locked="0"/>
    </xf>
    <xf numFmtId="49" fontId="42" fillId="12" borderId="18" xfId="0" applyFont="1" applyFill="1" applyBorder="1" applyAlignment="1" applyProtection="1">
      <alignment horizontal="left" vertical="center"/>
    </xf>
    <xf numFmtId="0" fontId="0" fillId="0" borderId="6" xfId="30" applyFont="1" applyFill="1" applyBorder="1" applyAlignment="1" applyProtection="1">
      <alignment horizontal="center" vertical="center" wrapText="1"/>
    </xf>
    <xf numFmtId="0" fontId="5" fillId="7" borderId="19" xfId="43" applyFont="1" applyFill="1" applyBorder="1" applyAlignment="1" applyProtection="1">
      <alignment horizontal="center" vertical="center"/>
    </xf>
    <xf numFmtId="49" fontId="5" fillId="0" borderId="19" xfId="43" applyNumberFormat="1" applyFont="1" applyFill="1" applyBorder="1" applyAlignment="1" applyProtection="1">
      <alignment horizontal="left" vertical="center" wrapText="1"/>
    </xf>
    <xf numFmtId="0" fontId="5" fillId="12" borderId="17" xfId="48" applyFont="1" applyFill="1" applyBorder="1" applyAlignment="1" applyProtection="1">
      <alignment vertical="center" wrapText="1"/>
    </xf>
    <xf numFmtId="0" fontId="5" fillId="0" borderId="6" xfId="40" applyFont="1" applyFill="1" applyBorder="1" applyAlignment="1" applyProtection="1">
      <alignment horizontal="center" vertical="center" wrapText="1"/>
    </xf>
    <xf numFmtId="0" fontId="5" fillId="0" borderId="6" xfId="43" applyFont="1" applyFill="1" applyBorder="1" applyAlignment="1" applyProtection="1">
      <alignment horizontal="center" vertical="center" wrapText="1"/>
    </xf>
    <xf numFmtId="0" fontId="5" fillId="0" borderId="0" xfId="40" applyFont="1" applyFill="1" applyBorder="1" applyAlignment="1" applyProtection="1">
      <alignment horizontal="left" vertical="center" wrapText="1"/>
    </xf>
    <xf numFmtId="0" fontId="42" fillId="12" borderId="17" xfId="0" applyNumberFormat="1" applyFont="1" applyFill="1" applyBorder="1" applyAlignment="1" applyProtection="1">
      <alignment horizontal="left" vertical="center"/>
    </xf>
    <xf numFmtId="0" fontId="42" fillId="12" borderId="20" xfId="0" applyNumberFormat="1" applyFont="1" applyFill="1" applyBorder="1" applyAlignment="1" applyProtection="1">
      <alignment horizontal="left" vertical="center"/>
    </xf>
    <xf numFmtId="0" fontId="42" fillId="12" borderId="18" xfId="0" applyNumberFormat="1" applyFont="1" applyFill="1" applyBorder="1" applyAlignment="1" applyProtection="1">
      <alignment horizontal="left" vertical="center"/>
    </xf>
    <xf numFmtId="0" fontId="50" fillId="0" borderId="0" xfId="0" applyNumberFormat="1" applyFont="1" applyAlignment="1">
      <alignment vertical="center"/>
    </xf>
    <xf numFmtId="49" fontId="5" fillId="11" borderId="21" xfId="47" applyNumberFormat="1" applyFont="1" applyFill="1" applyBorder="1" applyAlignment="1" applyProtection="1">
      <alignment horizontal="center" vertical="center" wrapText="1"/>
    </xf>
    <xf numFmtId="49" fontId="5" fillId="0" borderId="21" xfId="47" applyNumberFormat="1" applyFont="1" applyFill="1" applyBorder="1" applyAlignment="1" applyProtection="1">
      <alignment horizontal="center" vertical="center" wrapText="1"/>
    </xf>
    <xf numFmtId="0" fontId="42" fillId="12" borderId="22" xfId="0" applyNumberFormat="1" applyFont="1" applyFill="1" applyBorder="1" applyAlignment="1" applyProtection="1">
      <alignment horizontal="left" vertical="center"/>
    </xf>
    <xf numFmtId="49" fontId="0" fillId="0" borderId="22" xfId="0" applyBorder="1">
      <alignment vertical="top"/>
    </xf>
    <xf numFmtId="0" fontId="5" fillId="7" borderId="6" xfId="43" applyFont="1" applyFill="1" applyBorder="1" applyAlignment="1" applyProtection="1">
      <alignment horizontal="center" vertical="center"/>
    </xf>
    <xf numFmtId="49" fontId="5" fillId="10" borderId="6" xfId="43" applyNumberFormat="1" applyFont="1" applyFill="1" applyBorder="1" applyAlignment="1" applyProtection="1">
      <alignment horizontal="left" vertical="center" wrapText="1"/>
      <protection locked="0"/>
    </xf>
    <xf numFmtId="0" fontId="51" fillId="0" borderId="6" xfId="40" applyFont="1" applyFill="1" applyBorder="1" applyAlignment="1" applyProtection="1">
      <alignment horizontal="center" vertical="center" wrapText="1"/>
    </xf>
    <xf numFmtId="0" fontId="17" fillId="0" borderId="0" xfId="48" applyFont="1" applyFill="1" applyAlignment="1" applyProtection="1">
      <alignment horizontal="right" vertical="top" wrapText="1"/>
    </xf>
    <xf numFmtId="0" fontId="10" fillId="0" borderId="0" xfId="48" applyFont="1" applyFill="1" applyAlignment="1" applyProtection="1">
      <alignment vertical="center" wrapText="1"/>
    </xf>
    <xf numFmtId="0" fontId="44" fillId="0" borderId="0" xfId="48" applyFont="1" applyFill="1" applyAlignment="1" applyProtection="1">
      <alignment vertical="center" wrapText="1"/>
    </xf>
    <xf numFmtId="0" fontId="45" fillId="0" borderId="0" xfId="48" applyFont="1" applyFill="1" applyAlignment="1" applyProtection="1">
      <alignment vertical="center" wrapText="1"/>
    </xf>
    <xf numFmtId="0" fontId="5" fillId="7" borderId="1" xfId="48" applyFont="1" applyFill="1" applyBorder="1" applyAlignment="1" applyProtection="1">
      <alignment horizontal="center" vertical="center" wrapText="1"/>
    </xf>
    <xf numFmtId="14" fontId="5" fillId="11" borderId="1" xfId="47" applyNumberFormat="1" applyFont="1" applyFill="1" applyBorder="1" applyAlignment="1" applyProtection="1">
      <alignment horizontal="left" vertical="center" wrapText="1"/>
    </xf>
    <xf numFmtId="49" fontId="5" fillId="6" borderId="1" xfId="48" applyNumberFormat="1" applyFont="1" applyFill="1" applyBorder="1" applyAlignment="1" applyProtection="1">
      <alignment horizontal="center" vertical="center" wrapText="1"/>
    </xf>
    <xf numFmtId="49" fontId="29" fillId="12" borderId="14" xfId="36" applyFont="1" applyFill="1" applyBorder="1" applyAlignment="1" applyProtection="1">
      <alignment horizontal="left" vertical="center"/>
    </xf>
    <xf numFmtId="49" fontId="29" fillId="12" borderId="15" xfId="36" applyFont="1" applyFill="1" applyBorder="1" applyAlignment="1" applyProtection="1">
      <alignment horizontal="left" vertical="center"/>
    </xf>
    <xf numFmtId="49" fontId="5" fillId="0" borderId="0" xfId="36">
      <alignment vertical="top"/>
    </xf>
    <xf numFmtId="49" fontId="10" fillId="0" borderId="0" xfId="36" applyFont="1" applyBorder="1" applyProtection="1">
      <alignment vertical="top"/>
    </xf>
    <xf numFmtId="49" fontId="5" fillId="0" borderId="0" xfId="36" applyFont="1" applyBorder="1" applyProtection="1">
      <alignment vertical="top"/>
    </xf>
    <xf numFmtId="49" fontId="35" fillId="0" borderId="0" xfId="36" applyFont="1" applyBorder="1" applyAlignment="1" applyProtection="1">
      <alignment horizontal="center" vertical="center"/>
    </xf>
    <xf numFmtId="49" fontId="5" fillId="0" borderId="0" xfId="36" applyBorder="1" applyProtection="1">
      <alignment vertical="top"/>
    </xf>
    <xf numFmtId="0" fontId="5" fillId="7" borderId="0" xfId="36" applyNumberFormat="1" applyFont="1" applyFill="1" applyBorder="1" applyAlignment="1" applyProtection="1"/>
    <xf numFmtId="0" fontId="46" fillId="7" borderId="0" xfId="36" applyNumberFormat="1" applyFont="1" applyFill="1" applyBorder="1" applyAlignment="1" applyProtection="1">
      <alignment horizontal="center" vertical="center" wrapText="1"/>
    </xf>
    <xf numFmtId="0" fontId="10" fillId="7" borderId="0" xfId="36" applyNumberFormat="1" applyFont="1" applyFill="1" applyBorder="1" applyAlignment="1" applyProtection="1"/>
    <xf numFmtId="49" fontId="5" fillId="0" borderId="0" xfId="36" applyFont="1">
      <alignment vertical="top"/>
    </xf>
    <xf numFmtId="49" fontId="35" fillId="0" borderId="0" xfId="36" applyFont="1" applyAlignment="1">
      <alignment horizontal="center" vertical="center"/>
    </xf>
    <xf numFmtId="49" fontId="5" fillId="0" borderId="0" xfId="36" applyBorder="1">
      <alignment vertical="top"/>
    </xf>
    <xf numFmtId="49" fontId="5" fillId="0" borderId="0" xfId="36" applyFill="1" applyBorder="1" applyProtection="1">
      <alignment vertical="top"/>
    </xf>
    <xf numFmtId="49" fontId="35" fillId="0" borderId="0" xfId="36" applyFont="1" applyAlignment="1">
      <alignment horizontal="center" vertical="center" wrapText="1"/>
    </xf>
    <xf numFmtId="0" fontId="5" fillId="7" borderId="6" xfId="41" applyNumberFormat="1" applyFont="1" applyFill="1" applyBorder="1" applyAlignment="1" applyProtection="1">
      <alignment horizontal="center" vertical="center" wrapText="1"/>
    </xf>
    <xf numFmtId="49" fontId="5" fillId="0" borderId="6" xfId="41" applyNumberFormat="1" applyFont="1" applyFill="1" applyBorder="1" applyAlignment="1" applyProtection="1">
      <alignment horizontal="center" vertical="center" wrapText="1"/>
    </xf>
    <xf numFmtId="16" fontId="5" fillId="0" borderId="6" xfId="41" applyNumberFormat="1" applyFont="1" applyFill="1" applyBorder="1" applyAlignment="1" applyProtection="1">
      <alignment horizontal="center" vertical="center" wrapText="1"/>
    </xf>
    <xf numFmtId="0" fontId="5" fillId="0" borderId="6" xfId="41" applyNumberFormat="1" applyFont="1" applyFill="1" applyBorder="1" applyAlignment="1" applyProtection="1">
      <alignment horizontal="left" vertical="center" wrapText="1" indent="1"/>
    </xf>
    <xf numFmtId="49" fontId="47" fillId="12" borderId="20" xfId="36" applyFont="1" applyFill="1" applyBorder="1" applyAlignment="1" applyProtection="1">
      <alignment horizontal="center" vertical="top"/>
    </xf>
    <xf numFmtId="49" fontId="47" fillId="12" borderId="18" xfId="36" applyFont="1" applyFill="1" applyBorder="1" applyAlignment="1" applyProtection="1">
      <alignment horizontal="center" vertical="top"/>
    </xf>
    <xf numFmtId="49" fontId="42" fillId="12" borderId="20" xfId="36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9" fillId="0" borderId="0" xfId="0" applyFont="1">
      <alignment vertical="top"/>
    </xf>
    <xf numFmtId="0" fontId="39" fillId="0" borderId="6" xfId="45" applyFont="1" applyFill="1" applyBorder="1" applyAlignment="1" applyProtection="1">
      <alignment vertical="center" wrapText="1"/>
    </xf>
    <xf numFmtId="0" fontId="39" fillId="0" borderId="17" xfId="45" applyFont="1" applyFill="1" applyBorder="1" applyAlignment="1" applyProtection="1">
      <alignment vertical="center" wrapText="1"/>
    </xf>
    <xf numFmtId="49" fontId="39" fillId="0" borderId="0" xfId="0" applyFont="1" applyAlignment="1">
      <alignment vertical="top" wrapText="1"/>
    </xf>
    <xf numFmtId="49" fontId="5" fillId="0" borderId="6" xfId="0" applyNumberFormat="1" applyFont="1" applyBorder="1" applyProtection="1">
      <alignment vertical="top"/>
    </xf>
    <xf numFmtId="0" fontId="39" fillId="0" borderId="0" xfId="45" applyFont="1" applyFill="1" applyBorder="1" applyAlignment="1" applyProtection="1">
      <alignment vertical="center" wrapText="1"/>
    </xf>
    <xf numFmtId="49" fontId="39" fillId="0" borderId="6" xfId="0" applyNumberFormat="1" applyFont="1" applyBorder="1" applyProtection="1">
      <alignment vertical="top"/>
    </xf>
    <xf numFmtId="0" fontId="39" fillId="0" borderId="6" xfId="47" applyFont="1" applyBorder="1" applyAlignment="1" applyProtection="1">
      <alignment horizontal="left" vertical="center"/>
    </xf>
    <xf numFmtId="0" fontId="7" fillId="9" borderId="0" xfId="48" applyFont="1" applyFill="1" applyAlignment="1" applyProtection="1">
      <alignment horizontal="center" vertical="center" wrapText="1"/>
    </xf>
    <xf numFmtId="49" fontId="29" fillId="12" borderId="20" xfId="0" applyFont="1" applyFill="1" applyBorder="1" applyAlignment="1" applyProtection="1">
      <alignment horizontal="left" vertical="center"/>
    </xf>
    <xf numFmtId="49" fontId="0" fillId="12" borderId="22" xfId="47" applyNumberFormat="1" applyFont="1" applyFill="1" applyBorder="1" applyAlignment="1" applyProtection="1">
      <alignment horizontal="center" vertical="center" wrapText="1"/>
    </xf>
    <xf numFmtId="49" fontId="5" fillId="12" borderId="22" xfId="47" applyNumberFormat="1" applyFont="1" applyFill="1" applyBorder="1" applyAlignment="1" applyProtection="1">
      <alignment horizontal="center" vertical="center" wrapText="1"/>
    </xf>
    <xf numFmtId="0" fontId="5" fillId="7" borderId="6" xfId="48" applyNumberFormat="1" applyFont="1" applyFill="1" applyBorder="1" applyAlignment="1" applyProtection="1">
      <alignment horizontal="left" vertical="center" wrapText="1" indent="1"/>
    </xf>
    <xf numFmtId="0" fontId="5" fillId="7" borderId="6" xfId="48" applyNumberFormat="1" applyFont="1" applyFill="1" applyBorder="1" applyAlignment="1" applyProtection="1">
      <alignment horizontal="left" vertical="center" wrapText="1" indent="2"/>
    </xf>
    <xf numFmtId="0" fontId="5" fillId="7" borderId="6" xfId="48" applyNumberFormat="1" applyFont="1" applyFill="1" applyBorder="1" applyAlignment="1" applyProtection="1">
      <alignment horizontal="left" vertical="center" wrapText="1" indent="3"/>
    </xf>
    <xf numFmtId="49" fontId="5" fillId="10" borderId="21" xfId="47" applyNumberFormat="1" applyFont="1" applyFill="1" applyBorder="1" applyAlignment="1" applyProtection="1">
      <alignment horizontal="center" vertical="center" wrapText="1"/>
      <protection locked="0"/>
    </xf>
    <xf numFmtId="49" fontId="42" fillId="12" borderId="20" xfId="0" applyFont="1" applyFill="1" applyBorder="1" applyAlignment="1" applyProtection="1">
      <alignment horizontal="left" vertical="center" indent="2"/>
    </xf>
    <xf numFmtId="49" fontId="42" fillId="12" borderId="20" xfId="0" applyFont="1" applyFill="1" applyBorder="1" applyAlignment="1" applyProtection="1">
      <alignment horizontal="left" vertical="center" indent="3"/>
    </xf>
    <xf numFmtId="49" fontId="42" fillId="12" borderId="20" xfId="0" applyFont="1" applyFill="1" applyBorder="1" applyAlignment="1" applyProtection="1">
      <alignment horizontal="left" vertical="center" indent="4"/>
    </xf>
    <xf numFmtId="0" fontId="51" fillId="0" borderId="5" xfId="40" applyFont="1" applyFill="1" applyBorder="1" applyAlignment="1" applyProtection="1">
      <alignment horizontal="center" vertical="center" wrapText="1"/>
    </xf>
    <xf numFmtId="0" fontId="51" fillId="0" borderId="0" xfId="40" applyFont="1" applyFill="1" applyBorder="1" applyAlignment="1" applyProtection="1">
      <alignment horizontal="center" vertical="center" wrapText="1"/>
    </xf>
    <xf numFmtId="0" fontId="30" fillId="7" borderId="0" xfId="30" applyNumberFormat="1" applyFont="1" applyFill="1" applyBorder="1" applyAlignment="1" applyProtection="1">
      <alignment horizontal="center" vertical="center" wrapText="1"/>
    </xf>
    <xf numFmtId="0" fontId="5" fillId="0" borderId="0" xfId="40" applyFont="1" applyFill="1" applyBorder="1" applyAlignment="1" applyProtection="1">
      <alignment vertical="center" wrapText="1"/>
    </xf>
    <xf numFmtId="49" fontId="5" fillId="0" borderId="0" xfId="47" applyNumberFormat="1" applyFont="1" applyFill="1" applyBorder="1" applyAlignment="1" applyProtection="1">
      <alignment horizontal="center" vertical="center" wrapText="1"/>
    </xf>
    <xf numFmtId="0" fontId="50" fillId="0" borderId="0" xfId="0" applyNumberFormat="1" applyFont="1" applyBorder="1" applyAlignment="1">
      <alignment vertical="center"/>
    </xf>
    <xf numFmtId="49" fontId="5" fillId="7" borderId="6" xfId="48" applyNumberFormat="1" applyFont="1" applyFill="1" applyBorder="1" applyAlignment="1" applyProtection="1">
      <alignment horizontal="left" vertical="center" wrapText="1"/>
    </xf>
    <xf numFmtId="49" fontId="5" fillId="12" borderId="6" xfId="48" applyNumberFormat="1" applyFont="1" applyFill="1" applyBorder="1" applyAlignment="1" applyProtection="1">
      <alignment horizontal="left" vertical="center" wrapText="1"/>
    </xf>
    <xf numFmtId="0" fontId="5" fillId="7" borderId="6" xfId="48" applyNumberFormat="1" applyFont="1" applyFill="1" applyBorder="1" applyAlignment="1" applyProtection="1">
      <alignment horizontal="left" vertical="center" wrapText="1" indent="4"/>
    </xf>
    <xf numFmtId="0" fontId="5" fillId="7" borderId="6" xfId="48" applyNumberFormat="1" applyFont="1" applyFill="1" applyBorder="1" applyAlignment="1" applyProtection="1">
      <alignment horizontal="left" vertical="center" wrapText="1" indent="5"/>
    </xf>
    <xf numFmtId="0" fontId="5" fillId="8" borderId="6" xfId="48" applyNumberFormat="1" applyFont="1" applyFill="1" applyBorder="1" applyAlignment="1" applyProtection="1">
      <alignment horizontal="left" vertical="center" wrapText="1" indent="6"/>
      <protection locked="0"/>
    </xf>
    <xf numFmtId="49" fontId="42" fillId="12" borderId="20" xfId="0" applyFont="1" applyFill="1" applyBorder="1" applyAlignment="1" applyProtection="1">
      <alignment horizontal="left" vertical="center" indent="5"/>
    </xf>
    <xf numFmtId="49" fontId="42" fillId="12" borderId="20" xfId="0" applyFont="1" applyFill="1" applyBorder="1" applyAlignment="1" applyProtection="1">
      <alignment horizontal="left" vertical="center" indent="6"/>
    </xf>
    <xf numFmtId="49" fontId="42" fillId="12" borderId="20" xfId="0" applyFont="1" applyFill="1" applyBorder="1" applyAlignment="1" applyProtection="1">
      <alignment horizontal="left" vertical="center" indent="1"/>
    </xf>
    <xf numFmtId="0" fontId="5" fillId="0" borderId="0" xfId="48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4" fillId="7" borderId="0" xfId="48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39" fillId="12" borderId="22" xfId="47" applyNumberFormat="1" applyFont="1" applyFill="1" applyBorder="1" applyAlignment="1" applyProtection="1">
      <alignment horizontal="center" vertical="center" wrapText="1"/>
    </xf>
    <xf numFmtId="49" fontId="0" fillId="9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6" xfId="48" applyFont="1" applyFill="1" applyBorder="1" applyAlignment="1" applyProtection="1">
      <alignment vertical="center" wrapText="1"/>
    </xf>
    <xf numFmtId="49" fontId="5" fillId="12" borderId="18" xfId="47" applyNumberFormat="1" applyFont="1" applyFill="1" applyBorder="1" applyAlignment="1" applyProtection="1">
      <alignment horizontal="center" vertical="center" wrapText="1"/>
    </xf>
    <xf numFmtId="49" fontId="5" fillId="12" borderId="23" xfId="47" applyNumberFormat="1" applyFont="1" applyFill="1" applyBorder="1" applyAlignment="1" applyProtection="1">
      <alignment horizontal="center" vertical="center" wrapText="1"/>
    </xf>
    <xf numFmtId="49" fontId="5" fillId="10" borderId="6" xfId="48" applyNumberFormat="1" applyFont="1" applyFill="1" applyBorder="1" applyAlignment="1" applyProtection="1">
      <alignment vertical="center" wrapText="1"/>
      <protection locked="0"/>
    </xf>
    <xf numFmtId="0" fontId="5" fillId="0" borderId="18" xfId="45" applyFont="1" applyFill="1" applyBorder="1" applyAlignment="1" applyProtection="1">
      <alignment vertical="center" wrapText="1"/>
    </xf>
    <xf numFmtId="49" fontId="5" fillId="0" borderId="6" xfId="48" applyNumberFormat="1" applyFont="1" applyFill="1" applyBorder="1" applyAlignment="1" applyProtection="1">
      <alignment vertical="center" wrapText="1"/>
    </xf>
    <xf numFmtId="0" fontId="5" fillId="0" borderId="6" xfId="48" applyNumberFormat="1" applyFont="1" applyFill="1" applyBorder="1" applyAlignment="1" applyProtection="1">
      <alignment horizontal="left" vertical="center" wrapText="1" indent="4"/>
    </xf>
    <xf numFmtId="4" fontId="5" fillId="0" borderId="6" xfId="27" applyNumberFormat="1" applyFont="1" applyFill="1" applyBorder="1" applyAlignment="1" applyProtection="1">
      <alignment horizontal="right" vertical="center" wrapText="1"/>
    </xf>
    <xf numFmtId="0" fontId="18" fillId="9" borderId="0" xfId="48" applyFont="1" applyFill="1" applyAlignment="1" applyProtection="1">
      <alignment horizontal="center" vertical="center" wrapText="1"/>
    </xf>
    <xf numFmtId="49" fontId="5" fillId="12" borderId="17" xfId="48" applyNumberFormat="1" applyFont="1" applyFill="1" applyBorder="1" applyAlignment="1" applyProtection="1">
      <alignment horizontal="left" vertical="center" wrapText="1"/>
    </xf>
    <xf numFmtId="49" fontId="5" fillId="8" borderId="6" xfId="48" applyNumberFormat="1" applyFont="1" applyFill="1" applyBorder="1" applyAlignment="1" applyProtection="1">
      <alignment horizontal="left" vertical="center" wrapText="1" indent="7"/>
      <protection locked="0"/>
    </xf>
    <xf numFmtId="49" fontId="39" fillId="12" borderId="20" xfId="47" applyNumberFormat="1" applyFont="1" applyFill="1" applyBorder="1" applyAlignment="1" applyProtection="1">
      <alignment horizontal="center" vertical="center" wrapText="1"/>
    </xf>
    <xf numFmtId="49" fontId="5" fillId="12" borderId="20" xfId="47" applyNumberFormat="1" applyFont="1" applyFill="1" applyBorder="1" applyAlignment="1" applyProtection="1">
      <alignment horizontal="center" vertical="center" wrapText="1"/>
    </xf>
    <xf numFmtId="49" fontId="29" fillId="12" borderId="24" xfId="0" applyFont="1" applyFill="1" applyBorder="1" applyAlignment="1" applyProtection="1">
      <alignment horizontal="center" vertical="center"/>
    </xf>
    <xf numFmtId="0" fontId="5" fillId="0" borderId="0" xfId="48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0" fontId="5" fillId="0" borderId="5" xfId="48" applyFont="1" applyFill="1" applyBorder="1" applyAlignment="1" applyProtection="1">
      <alignment vertical="center" wrapText="1"/>
    </xf>
    <xf numFmtId="0" fontId="48" fillId="0" borderId="22" xfId="0" applyNumberFormat="1" applyFont="1" applyBorder="1" applyAlignment="1">
      <alignment vertical="center"/>
    </xf>
    <xf numFmtId="0" fontId="5" fillId="0" borderId="48" xfId="40" applyFont="1" applyFill="1" applyBorder="1" applyAlignment="1" applyProtection="1">
      <alignment vertical="center" wrapText="1"/>
    </xf>
    <xf numFmtId="0" fontId="5" fillId="0" borderId="48" xfId="48" applyNumberFormat="1" applyFont="1" applyFill="1" applyBorder="1" applyAlignment="1" applyProtection="1">
      <alignment horizontal="left" vertical="center" wrapText="1" indent="6"/>
    </xf>
    <xf numFmtId="0" fontId="0" fillId="0" borderId="0" xfId="46" applyFont="1" applyFill="1" applyBorder="1" applyAlignment="1" applyProtection="1">
      <alignment horizontal="center" vertical="center" wrapText="1"/>
    </xf>
    <xf numFmtId="49" fontId="5" fillId="0" borderId="0" xfId="46" applyNumberFormat="1" applyFont="1" applyFill="1" applyBorder="1" applyAlignment="1" applyProtection="1">
      <alignment horizontal="center" vertical="center" wrapText="1"/>
    </xf>
    <xf numFmtId="49" fontId="5" fillId="10" borderId="25" xfId="48" applyNumberFormat="1" applyFont="1" applyFill="1" applyBorder="1" applyAlignment="1" applyProtection="1">
      <alignment vertical="center" wrapText="1"/>
      <protection locked="0"/>
    </xf>
    <xf numFmtId="49" fontId="5" fillId="7" borderId="17" xfId="48" applyNumberFormat="1" applyFont="1" applyFill="1" applyBorder="1" applyAlignment="1" applyProtection="1">
      <alignment horizontal="left" vertical="center" wrapText="1"/>
    </xf>
    <xf numFmtId="0" fontId="5" fillId="7" borderId="25" xfId="48" applyNumberFormat="1" applyFont="1" applyFill="1" applyBorder="1" applyAlignment="1" applyProtection="1">
      <alignment horizontal="left" vertical="center" wrapText="1" indent="1"/>
    </xf>
    <xf numFmtId="0" fontId="30" fillId="7" borderId="49" xfId="30" applyNumberFormat="1" applyFont="1" applyFill="1" applyBorder="1" applyAlignment="1" applyProtection="1">
      <alignment horizontal="center" vertical="center" wrapText="1"/>
    </xf>
    <xf numFmtId="0" fontId="5" fillId="0" borderId="50" xfId="40" applyFont="1" applyFill="1" applyBorder="1" applyAlignment="1" applyProtection="1">
      <alignment vertical="center" wrapText="1"/>
    </xf>
    <xf numFmtId="49" fontId="5" fillId="10" borderId="50" xfId="48" applyNumberFormat="1" applyFont="1" applyFill="1" applyBorder="1" applyAlignment="1" applyProtection="1">
      <alignment vertical="center" wrapText="1"/>
      <protection locked="0"/>
    </xf>
    <xf numFmtId="49" fontId="42" fillId="12" borderId="20" xfId="0" applyFont="1" applyFill="1" applyBorder="1" applyAlignment="1" applyProtection="1">
      <alignment horizontal="left" vertical="center"/>
    </xf>
    <xf numFmtId="0" fontId="5" fillId="0" borderId="0" xfId="40" applyFont="1" applyFill="1" applyBorder="1" applyAlignment="1" applyProtection="1">
      <alignment horizontal="right" vertical="center" wrapText="1"/>
    </xf>
    <xf numFmtId="49" fontId="5" fillId="0" borderId="0" xfId="47" applyNumberFormat="1" applyFont="1" applyFill="1" applyBorder="1" applyAlignment="1" applyProtection="1">
      <alignment vertical="center" wrapText="1"/>
    </xf>
    <xf numFmtId="49" fontId="0" fillId="0" borderId="0" xfId="0" applyAlignment="1">
      <alignment horizontal="center" vertical="center"/>
    </xf>
    <xf numFmtId="49" fontId="29" fillId="12" borderId="22" xfId="0" applyFont="1" applyFill="1" applyBorder="1" applyAlignment="1" applyProtection="1">
      <alignment horizontal="left" vertical="center"/>
    </xf>
    <xf numFmtId="49" fontId="0" fillId="0" borderId="0" xfId="48" applyNumberFormat="1" applyFont="1" applyFill="1" applyAlignment="1" applyProtection="1">
      <alignment vertical="center" wrapText="1"/>
    </xf>
    <xf numFmtId="49" fontId="0" fillId="0" borderId="0" xfId="48" applyNumberFormat="1" applyFont="1" applyFill="1" applyAlignment="1" applyProtection="1">
      <alignment vertical="center"/>
    </xf>
    <xf numFmtId="0" fontId="5" fillId="0" borderId="0" xfId="48" applyFont="1" applyFill="1" applyAlignment="1" applyProtection="1">
      <alignment horizontal="right" vertical="top" wrapText="1"/>
    </xf>
    <xf numFmtId="49" fontId="0" fillId="0" borderId="0" xfId="48" applyNumberFormat="1" applyFont="1" applyFill="1" applyAlignment="1" applyProtection="1">
      <alignment horizontal="left" vertical="top"/>
    </xf>
    <xf numFmtId="0" fontId="5" fillId="7" borderId="51" xfId="48" applyFont="1" applyFill="1" applyBorder="1" applyAlignment="1" applyProtection="1">
      <alignment horizontal="center" vertical="center" wrapText="1"/>
    </xf>
    <xf numFmtId="0" fontId="5" fillId="0" borderId="51" xfId="30" applyFont="1" applyFill="1" applyBorder="1" applyAlignment="1" applyProtection="1">
      <alignment horizontal="center" vertical="center" wrapText="1"/>
    </xf>
    <xf numFmtId="0" fontId="35" fillId="7" borderId="0" xfId="43" applyFont="1" applyFill="1" applyBorder="1" applyAlignment="1" applyProtection="1">
      <alignment horizontal="center" vertical="center" wrapText="1"/>
    </xf>
    <xf numFmtId="49" fontId="5" fillId="8" borderId="6" xfId="43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36" applyFont="1" applyBorder="1" applyAlignment="1" applyProtection="1">
      <alignment horizontal="right" vertical="top"/>
    </xf>
    <xf numFmtId="49" fontId="8" fillId="0" borderId="0" xfId="36" applyFont="1" applyAlignment="1">
      <alignment vertical="top"/>
    </xf>
    <xf numFmtId="0" fontId="5" fillId="7" borderId="0" xfId="48" applyNumberFormat="1" applyFont="1" applyFill="1" applyBorder="1" applyAlignment="1" applyProtection="1">
      <alignment horizontal="center" vertical="center" wrapText="1"/>
    </xf>
    <xf numFmtId="4" fontId="5" fillId="0" borderId="0" xfId="27" applyNumberFormat="1" applyFont="1" applyFill="1" applyBorder="1" applyAlignment="1" applyProtection="1">
      <alignment horizontal="right" vertical="center" wrapText="1"/>
    </xf>
    <xf numFmtId="0" fontId="5" fillId="0" borderId="0" xfId="48" applyNumberFormat="1" applyFont="1" applyFill="1" applyBorder="1" applyAlignment="1" applyProtection="1">
      <alignment horizontal="center" vertical="center" wrapText="1"/>
    </xf>
    <xf numFmtId="49" fontId="5" fillId="0" borderId="0" xfId="27" applyNumberFormat="1" applyFont="1" applyFill="1" applyBorder="1" applyAlignment="1" applyProtection="1">
      <alignment horizontal="left" vertical="center" wrapText="1"/>
    </xf>
    <xf numFmtId="49" fontId="5" fillId="0" borderId="0" xfId="31">
      <alignment vertical="top"/>
    </xf>
    <xf numFmtId="0" fontId="0" fillId="0" borderId="21" xfId="0" applyNumberFormat="1" applyFill="1" applyBorder="1" applyAlignment="1" applyProtection="1">
      <alignment horizontal="center" vertical="center"/>
    </xf>
    <xf numFmtId="49" fontId="5" fillId="0" borderId="21" xfId="30" applyNumberFormat="1" applyFont="1" applyFill="1" applyBorder="1" applyAlignment="1" applyProtection="1">
      <alignment horizontal="center" vertical="center" wrapText="1"/>
    </xf>
    <xf numFmtId="0" fontId="35" fillId="0" borderId="5" xfId="0" applyNumberFormat="1" applyFont="1" applyBorder="1" applyAlignment="1">
      <alignment horizontal="center" vertical="center" wrapText="1"/>
    </xf>
    <xf numFmtId="49" fontId="0" fillId="0" borderId="21" xfId="0" applyNumberFormat="1" applyFill="1" applyBorder="1" applyAlignment="1" applyProtection="1">
      <alignment horizontal="center" vertical="center"/>
    </xf>
    <xf numFmtId="49" fontId="0" fillId="0" borderId="21" xfId="0" applyNumberFormat="1" applyFill="1" applyBorder="1" applyAlignment="1" applyProtection="1">
      <alignment horizontal="left" vertical="center"/>
    </xf>
    <xf numFmtId="0" fontId="5" fillId="0" borderId="21" xfId="30" applyNumberFormat="1" applyFont="1" applyFill="1" applyBorder="1" applyAlignment="1" applyProtection="1">
      <alignment horizontal="center" vertical="center" wrapText="1"/>
    </xf>
    <xf numFmtId="0" fontId="0" fillId="0" borderId="26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vertical="center"/>
    </xf>
    <xf numFmtId="0" fontId="17" fillId="0" borderId="0" xfId="29" applyFont="1" applyFill="1" applyBorder="1" applyAlignment="1" applyProtection="1">
      <alignment vertical="center" wrapText="1"/>
    </xf>
    <xf numFmtId="49" fontId="52" fillId="0" borderId="50" xfId="0" applyFont="1" applyBorder="1" applyAlignment="1">
      <alignment horizontal="justify" vertical="top"/>
    </xf>
    <xf numFmtId="0" fontId="0" fillId="0" borderId="17" xfId="45" applyFont="1" applyFill="1" applyBorder="1" applyAlignment="1" applyProtection="1">
      <alignment vertical="center" wrapText="1"/>
    </xf>
    <xf numFmtId="49" fontId="5" fillId="0" borderId="52" xfId="0" applyNumberFormat="1" applyFont="1" applyBorder="1" applyAlignment="1" applyProtection="1">
      <alignment vertical="center" wrapText="1"/>
    </xf>
    <xf numFmtId="49" fontId="5" fillId="0" borderId="50" xfId="0" applyNumberFormat="1" applyFont="1" applyBorder="1" applyAlignment="1" applyProtection="1">
      <alignment vertical="top" wrapText="1"/>
    </xf>
    <xf numFmtId="49" fontId="5" fillId="0" borderId="52" xfId="0" applyNumberFormat="1" applyFont="1" applyBorder="1" applyAlignment="1" applyProtection="1">
      <alignment vertical="top" wrapText="1"/>
    </xf>
    <xf numFmtId="49" fontId="5" fillId="0" borderId="50" xfId="0" applyNumberFormat="1" applyFont="1" applyBorder="1" applyProtection="1">
      <alignment vertical="top"/>
    </xf>
    <xf numFmtId="0" fontId="0" fillId="0" borderId="18" xfId="45" applyFont="1" applyFill="1" applyBorder="1" applyAlignment="1" applyProtection="1">
      <alignment vertical="center" wrapText="1"/>
    </xf>
    <xf numFmtId="49" fontId="5" fillId="0" borderId="50" xfId="0" applyNumberFormat="1" applyFont="1" applyBorder="1" applyAlignment="1" applyProtection="1">
      <alignment vertical="top"/>
    </xf>
    <xf numFmtId="0" fontId="1" fillId="0" borderId="0" xfId="34"/>
    <xf numFmtId="49" fontId="0" fillId="0" borderId="0" xfId="46" applyNumberFormat="1" applyFont="1" applyFill="1" applyBorder="1" applyAlignment="1" applyProtection="1">
      <alignment horizontal="right" vertical="center" wrapText="1" indent="1"/>
    </xf>
    <xf numFmtId="49" fontId="5" fillId="0" borderId="27" xfId="46" applyNumberFormat="1" applyFont="1" applyFill="1" applyBorder="1" applyAlignment="1" applyProtection="1">
      <alignment horizontal="center" vertical="center" wrapText="1"/>
    </xf>
    <xf numFmtId="49" fontId="5" fillId="0" borderId="50" xfId="0" applyNumberFormat="1" applyFont="1" applyBorder="1" applyAlignment="1" applyProtection="1">
      <alignment horizontal="right" vertical="center"/>
    </xf>
    <xf numFmtId="49" fontId="5" fillId="8" borderId="6" xfId="47" applyNumberFormat="1" applyFont="1" applyFill="1" applyBorder="1" applyAlignment="1" applyProtection="1">
      <alignment horizontal="center" vertical="center" wrapText="1"/>
      <protection locked="0"/>
    </xf>
    <xf numFmtId="49" fontId="11" fillId="8" borderId="6" xfId="27" applyNumberFormat="1" applyFont="1" applyFill="1" applyBorder="1" applyAlignment="1" applyProtection="1">
      <alignment horizontal="center" vertical="center" wrapText="1"/>
      <protection locked="0"/>
    </xf>
    <xf numFmtId="49" fontId="0" fillId="11" borderId="21" xfId="47" applyNumberFormat="1" applyFont="1" applyFill="1" applyBorder="1" applyAlignment="1" applyProtection="1">
      <alignment horizontal="center" vertical="center" wrapText="1"/>
      <protection locked="0"/>
    </xf>
    <xf numFmtId="49" fontId="60" fillId="0" borderId="0" xfId="0" applyFont="1">
      <alignment vertical="top"/>
    </xf>
    <xf numFmtId="0" fontId="0" fillId="0" borderId="0" xfId="45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61" fillId="7" borderId="0" xfId="48" applyFont="1" applyFill="1" applyBorder="1" applyAlignment="1" applyProtection="1">
      <alignment vertical="center" wrapText="1"/>
    </xf>
    <xf numFmtId="49" fontId="5" fillId="0" borderId="0" xfId="0" applyFont="1" applyAlignment="1">
      <alignment vertical="center"/>
    </xf>
    <xf numFmtId="49" fontId="5" fillId="0" borderId="0" xfId="0" applyFont="1" applyBorder="1" applyAlignment="1">
      <alignment vertical="center"/>
    </xf>
    <xf numFmtId="49" fontId="5" fillId="0" borderId="6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5" fillId="0" borderId="6" xfId="0" applyFont="1" applyFill="1" applyBorder="1" applyAlignment="1" applyProtection="1">
      <alignment horizontal="center" vertical="center"/>
    </xf>
    <xf numFmtId="49" fontId="5" fillId="0" borderId="17" xfId="0" applyFont="1" applyFill="1" applyBorder="1" applyAlignment="1" applyProtection="1">
      <alignment horizontal="center" vertical="center"/>
    </xf>
    <xf numFmtId="49" fontId="5" fillId="0" borderId="18" xfId="0" applyFont="1" applyFill="1" applyBorder="1" applyAlignment="1" applyProtection="1">
      <alignment horizontal="center" vertical="center"/>
    </xf>
    <xf numFmtId="49" fontId="5" fillId="10" borderId="6" xfId="0" applyNumberFormat="1" applyFont="1" applyFill="1" applyBorder="1" applyAlignment="1" applyProtection="1">
      <alignment horizontal="center" vertical="center"/>
      <protection locked="0"/>
    </xf>
    <xf numFmtId="0" fontId="5" fillId="12" borderId="20" xfId="40" applyFont="1" applyFill="1" applyBorder="1" applyAlignment="1" applyProtection="1">
      <alignment vertical="center" wrapText="1"/>
    </xf>
    <xf numFmtId="0" fontId="5" fillId="12" borderId="18" xfId="40" applyFont="1" applyFill="1" applyBorder="1" applyAlignment="1" applyProtection="1">
      <alignment vertical="center" wrapText="1"/>
    </xf>
    <xf numFmtId="49" fontId="5" fillId="0" borderId="24" xfId="0" applyFont="1" applyFill="1" applyBorder="1" applyAlignment="1" applyProtection="1">
      <alignment vertical="center"/>
    </xf>
    <xf numFmtId="49" fontId="5" fillId="0" borderId="26" xfId="0" applyFont="1" applyFill="1" applyBorder="1" applyAlignment="1" applyProtection="1">
      <alignment vertical="center"/>
    </xf>
    <xf numFmtId="0" fontId="5" fillId="0" borderId="21" xfId="40" applyNumberFormat="1" applyFont="1" applyFill="1" applyBorder="1" applyAlignment="1" applyProtection="1">
      <alignment vertical="center" wrapText="1"/>
    </xf>
    <xf numFmtId="49" fontId="5" fillId="0" borderId="28" xfId="0" applyFont="1" applyFill="1" applyBorder="1" applyAlignment="1" applyProtection="1">
      <alignment vertical="center"/>
    </xf>
    <xf numFmtId="49" fontId="5" fillId="0" borderId="23" xfId="0" applyFont="1" applyFill="1" applyBorder="1" applyAlignment="1" applyProtection="1">
      <alignment vertical="center"/>
    </xf>
    <xf numFmtId="0" fontId="5" fillId="0" borderId="25" xfId="40" applyNumberFormat="1" applyFont="1" applyFill="1" applyBorder="1" applyAlignment="1" applyProtection="1">
      <alignment vertical="center" wrapText="1"/>
    </xf>
    <xf numFmtId="49" fontId="62" fillId="12" borderId="17" xfId="0" applyFont="1" applyFill="1" applyBorder="1" applyAlignment="1" applyProtection="1">
      <alignment horizontal="left" vertical="center"/>
    </xf>
    <xf numFmtId="49" fontId="5" fillId="12" borderId="20" xfId="0" applyFont="1" applyFill="1" applyBorder="1" applyAlignment="1" applyProtection="1">
      <alignment horizontal="center" vertical="center"/>
    </xf>
    <xf numFmtId="49" fontId="5" fillId="12" borderId="18" xfId="0" applyFont="1" applyFill="1" applyBorder="1" applyAlignment="1" applyProtection="1">
      <alignment horizontal="center" vertical="center"/>
    </xf>
    <xf numFmtId="49" fontId="5" fillId="12" borderId="20" xfId="0" applyFont="1" applyFill="1" applyBorder="1" applyAlignment="1" applyProtection="1">
      <alignment vertical="center"/>
    </xf>
    <xf numFmtId="49" fontId="5" fillId="12" borderId="18" xfId="0" applyFont="1" applyFill="1" applyBorder="1" applyAlignment="1" applyProtection="1">
      <alignment vertical="center"/>
    </xf>
    <xf numFmtId="49" fontId="60" fillId="0" borderId="0" xfId="48" applyNumberFormat="1" applyFont="1" applyFill="1" applyAlignment="1" applyProtection="1">
      <alignment vertical="center" wrapText="1"/>
    </xf>
    <xf numFmtId="0" fontId="60" fillId="0" borderId="0" xfId="48" applyFont="1" applyFill="1" applyAlignment="1" applyProtection="1">
      <alignment vertical="center" wrapText="1"/>
    </xf>
    <xf numFmtId="49" fontId="60" fillId="0" borderId="0" xfId="36" applyNumberFormat="1" applyFont="1">
      <alignment vertical="top"/>
    </xf>
    <xf numFmtId="49" fontId="0" fillId="7" borderId="6" xfId="48" applyNumberFormat="1" applyFont="1" applyFill="1" applyBorder="1" applyAlignment="1" applyProtection="1">
      <alignment horizontal="center" vertical="center" wrapText="1"/>
    </xf>
    <xf numFmtId="0" fontId="60" fillId="0" borderId="6" xfId="48" applyFont="1" applyFill="1" applyBorder="1" applyAlignment="1" applyProtection="1">
      <alignment horizontal="center" vertical="center" wrapText="1"/>
    </xf>
    <xf numFmtId="0" fontId="5" fillId="0" borderId="6" xfId="48" applyFont="1" applyFill="1" applyBorder="1" applyAlignment="1" applyProtection="1">
      <alignment horizontal="center" vertical="center" wrapText="1"/>
    </xf>
    <xf numFmtId="0" fontId="60" fillId="16" borderId="6" xfId="48" applyFont="1" applyFill="1" applyBorder="1" applyAlignment="1" applyProtection="1">
      <alignment horizontal="center" vertical="center" wrapText="1"/>
    </xf>
    <xf numFmtId="49" fontId="5" fillId="10" borderId="6" xfId="48" applyNumberFormat="1" applyFont="1" applyFill="1" applyBorder="1" applyAlignment="1" applyProtection="1">
      <alignment horizontal="center" vertical="center" wrapText="1"/>
      <protection locked="0"/>
    </xf>
    <xf numFmtId="49" fontId="60" fillId="0" borderId="0" xfId="36" applyFont="1">
      <alignment vertical="top"/>
    </xf>
    <xf numFmtId="49" fontId="33" fillId="0" borderId="0" xfId="36" applyFont="1" applyBorder="1">
      <alignment vertical="top"/>
    </xf>
    <xf numFmtId="49" fontId="29" fillId="12" borderId="20" xfId="36" applyFont="1" applyFill="1" applyBorder="1" applyAlignment="1" applyProtection="1">
      <alignment horizontal="left" vertical="center"/>
    </xf>
    <xf numFmtId="49" fontId="29" fillId="12" borderId="18" xfId="36" applyFont="1" applyFill="1" applyBorder="1" applyAlignment="1" applyProtection="1">
      <alignment horizontal="left" vertical="center"/>
    </xf>
    <xf numFmtId="4" fontId="5" fillId="8" borderId="6" xfId="40" applyNumberFormat="1" applyFont="1" applyFill="1" applyBorder="1" applyAlignment="1" applyProtection="1">
      <alignment horizontal="center" vertical="center" wrapText="1"/>
      <protection locked="0"/>
    </xf>
    <xf numFmtId="49" fontId="5" fillId="1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6" xfId="4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0" applyNumberFormat="1" applyFont="1" applyFill="1" applyBorder="1" applyAlignment="1" applyProtection="1">
      <alignment vertical="center" wrapText="1"/>
    </xf>
    <xf numFmtId="49" fontId="0" fillId="8" borderId="6" xfId="48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0" xfId="46" applyFont="1" applyFill="1" applyAlignment="1" applyProtection="1">
      <alignment horizontal="left"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36" applyProtection="1">
      <alignment vertical="top"/>
    </xf>
    <xf numFmtId="49" fontId="5" fillId="0" borderId="0" xfId="31" applyProtection="1">
      <alignment vertical="top"/>
    </xf>
    <xf numFmtId="0" fontId="0" fillId="0" borderId="21" xfId="0" applyNumberFormat="1" applyBorder="1" applyAlignment="1">
      <alignment horizontal="center" vertical="center"/>
    </xf>
    <xf numFmtId="49" fontId="62" fillId="12" borderId="20" xfId="0" applyFont="1" applyFill="1" applyBorder="1" applyAlignment="1" applyProtection="1">
      <alignment horizontal="left" vertical="center"/>
    </xf>
    <xf numFmtId="49" fontId="7" fillId="0" borderId="6" xfId="0" applyFont="1" applyFill="1" applyBorder="1" applyAlignment="1">
      <alignment horizontal="center" vertical="center"/>
    </xf>
    <xf numFmtId="49" fontId="7" fillId="0" borderId="17" xfId="0" applyFont="1" applyFill="1" applyBorder="1" applyAlignment="1">
      <alignment vertical="center"/>
    </xf>
    <xf numFmtId="49" fontId="7" fillId="0" borderId="20" xfId="0" applyFont="1" applyFill="1" applyBorder="1" applyAlignment="1">
      <alignment vertical="center"/>
    </xf>
    <xf numFmtId="49" fontId="7" fillId="0" borderId="18" xfId="0" applyFont="1" applyFill="1" applyBorder="1" applyAlignment="1">
      <alignment vertical="center"/>
    </xf>
    <xf numFmtId="49" fontId="7" fillId="0" borderId="0" xfId="0" applyFont="1" applyAlignment="1">
      <alignment vertical="center"/>
    </xf>
    <xf numFmtId="0" fontId="7" fillId="0" borderId="17" xfId="40" applyFont="1" applyFill="1" applyBorder="1" applyAlignment="1" applyProtection="1">
      <alignment vertical="center" wrapText="1"/>
    </xf>
    <xf numFmtId="0" fontId="7" fillId="0" borderId="20" xfId="40" applyFont="1" applyFill="1" applyBorder="1" applyAlignment="1" applyProtection="1">
      <alignment vertical="center" wrapText="1"/>
    </xf>
    <xf numFmtId="0" fontId="7" fillId="0" borderId="18" xfId="40" applyFont="1" applyFill="1" applyBorder="1" applyAlignment="1" applyProtection="1">
      <alignment vertical="center" wrapText="1"/>
    </xf>
    <xf numFmtId="0" fontId="39" fillId="0" borderId="6" xfId="48" applyFont="1" applyFill="1" applyBorder="1" applyAlignment="1" applyProtection="1">
      <alignment horizontal="left" vertical="center" wrapText="1"/>
    </xf>
    <xf numFmtId="0" fontId="39" fillId="0" borderId="6" xfId="48" applyFont="1" applyFill="1" applyBorder="1" applyAlignment="1" applyProtection="1">
      <alignment horizontal="left" vertical="center" wrapText="1" indent="1"/>
    </xf>
    <xf numFmtId="49" fontId="38" fillId="8" borderId="6" xfId="27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48" applyFont="1" applyFill="1" applyAlignment="1" applyProtection="1">
      <alignment vertical="center" wrapText="1"/>
    </xf>
    <xf numFmtId="49" fontId="0" fillId="0" borderId="6" xfId="47" applyNumberFormat="1" applyFont="1" applyFill="1" applyBorder="1" applyAlignment="1" applyProtection="1">
      <alignment horizontal="center" vertical="center" wrapText="1"/>
    </xf>
    <xf numFmtId="49" fontId="5" fillId="0" borderId="6" xfId="43" applyNumberFormat="1" applyFont="1" applyFill="1" applyBorder="1" applyAlignment="1" applyProtection="1">
      <alignment horizontal="left" vertical="center" wrapText="1"/>
    </xf>
    <xf numFmtId="0" fontId="5" fillId="7" borderId="21" xfId="43" applyFont="1" applyFill="1" applyBorder="1" applyAlignment="1" applyProtection="1">
      <alignment horizontal="center" vertical="center"/>
    </xf>
    <xf numFmtId="49" fontId="5" fillId="8" borderId="21" xfId="43" applyNumberFormat="1" applyFont="1" applyFill="1" applyBorder="1" applyAlignment="1" applyProtection="1">
      <alignment horizontal="left" vertical="center" wrapText="1"/>
      <protection locked="0"/>
    </xf>
    <xf numFmtId="49" fontId="7" fillId="17" borderId="53" xfId="36" applyFont="1" applyFill="1" applyBorder="1" applyAlignment="1" applyProtection="1">
      <alignment horizontal="center" vertical="center"/>
    </xf>
    <xf numFmtId="49" fontId="42" fillId="17" borderId="54" xfId="36" applyFont="1" applyFill="1" applyBorder="1" applyAlignment="1" applyProtection="1">
      <alignment horizontal="left" vertical="center"/>
    </xf>
    <xf numFmtId="0" fontId="5" fillId="0" borderId="6" xfId="40" applyNumberFormat="1" applyFont="1" applyFill="1" applyBorder="1" applyAlignment="1" applyProtection="1">
      <alignment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0" xfId="29" applyFont="1" applyFill="1" applyBorder="1" applyAlignment="1" applyProtection="1">
      <alignment vertical="center" wrapText="1"/>
    </xf>
    <xf numFmtId="49" fontId="5" fillId="12" borderId="20" xfId="48" applyNumberFormat="1" applyFont="1" applyFill="1" applyBorder="1" applyAlignment="1" applyProtection="1">
      <alignment horizontal="left" vertical="center" wrapText="1" indent="4"/>
    </xf>
    <xf numFmtId="4" fontId="0" fillId="12" borderId="20" xfId="0" applyNumberFormat="1" applyFill="1" applyBorder="1" applyAlignment="1" applyProtection="1">
      <alignment horizontal="right" vertical="center"/>
    </xf>
    <xf numFmtId="49" fontId="0" fillId="12" borderId="20" xfId="47" applyNumberFormat="1" applyFont="1" applyFill="1" applyBorder="1" applyAlignment="1" applyProtection="1">
      <alignment horizontal="center" vertical="center" wrapText="1"/>
    </xf>
    <xf numFmtId="49" fontId="42" fillId="12" borderId="17" xfId="0" applyFont="1" applyFill="1" applyBorder="1" applyAlignment="1" applyProtection="1">
      <alignment vertical="center" wrapText="1"/>
    </xf>
    <xf numFmtId="49" fontId="42" fillId="12" borderId="20" xfId="0" applyFont="1" applyFill="1" applyBorder="1" applyAlignment="1" applyProtection="1">
      <alignment vertical="center"/>
    </xf>
    <xf numFmtId="49" fontId="5" fillId="7" borderId="21" xfId="48" applyNumberFormat="1" applyFont="1" applyFill="1" applyBorder="1" applyAlignment="1" applyProtection="1">
      <alignment horizontal="center" vertical="center" wrapText="1"/>
    </xf>
    <xf numFmtId="49" fontId="42" fillId="12" borderId="20" xfId="0" applyFont="1" applyFill="1" applyBorder="1" applyAlignment="1" applyProtection="1">
      <alignment vertical="center" wrapText="1"/>
    </xf>
    <xf numFmtId="49" fontId="42" fillId="12" borderId="18" xfId="0" applyFont="1" applyFill="1" applyBorder="1" applyAlignment="1" applyProtection="1">
      <alignment horizontal="left" vertical="center" indent="4"/>
    </xf>
    <xf numFmtId="4" fontId="5" fillId="0" borderId="6" xfId="27" applyNumberFormat="1" applyFont="1" applyFill="1" applyBorder="1" applyAlignment="1" applyProtection="1">
      <alignment vertical="center" wrapText="1"/>
    </xf>
    <xf numFmtId="49" fontId="5" fillId="0" borderId="6" xfId="48" applyNumberFormat="1" applyFont="1" applyFill="1" applyBorder="1" applyAlignment="1" applyProtection="1">
      <alignment horizontal="left" vertical="center" wrapText="1" indent="7"/>
    </xf>
    <xf numFmtId="0" fontId="5" fillId="0" borderId="20" xfId="48" applyNumberFormat="1" applyFont="1" applyFill="1" applyBorder="1" applyAlignment="1" applyProtection="1">
      <alignment vertical="center" wrapText="1"/>
    </xf>
    <xf numFmtId="0" fontId="5" fillId="0" borderId="18" xfId="48" applyNumberFormat="1" applyFont="1" applyFill="1" applyBorder="1" applyAlignment="1" applyProtection="1">
      <alignment vertical="center" wrapText="1"/>
    </xf>
    <xf numFmtId="0" fontId="51" fillId="0" borderId="22" xfId="40" applyFont="1" applyFill="1" applyBorder="1" applyAlignment="1" applyProtection="1">
      <alignment vertical="center" wrapText="1"/>
    </xf>
    <xf numFmtId="0" fontId="30" fillId="7" borderId="27" xfId="30" applyNumberFormat="1" applyFont="1" applyFill="1" applyBorder="1" applyAlignment="1" applyProtection="1">
      <alignment horizontal="center" vertical="center" wrapText="1"/>
    </xf>
    <xf numFmtId="0" fontId="63" fillId="7" borderId="0" xfId="30" applyNumberFormat="1" applyFont="1" applyFill="1" applyBorder="1" applyAlignment="1" applyProtection="1">
      <alignment horizontal="center" vertical="center" wrapText="1"/>
    </xf>
    <xf numFmtId="0" fontId="5" fillId="0" borderId="6" xfId="48" applyNumberFormat="1" applyFont="1" applyFill="1" applyBorder="1" applyAlignment="1" applyProtection="1">
      <alignment horizontal="left" vertical="center" wrapText="1" indent="5"/>
    </xf>
    <xf numFmtId="0" fontId="5" fillId="0" borderId="6" xfId="48" applyNumberFormat="1" applyFont="1" applyFill="1" applyBorder="1" applyAlignment="1" applyProtection="1">
      <alignment horizontal="left" vertical="center" wrapText="1" indent="1"/>
    </xf>
    <xf numFmtId="0" fontId="5" fillId="0" borderId="6" xfId="48" applyNumberFormat="1" applyFont="1" applyFill="1" applyBorder="1" applyAlignment="1" applyProtection="1">
      <alignment horizontal="left" vertical="center" wrapText="1" indent="2"/>
    </xf>
    <xf numFmtId="0" fontId="5" fillId="0" borderId="6" xfId="48" applyNumberFormat="1" applyFont="1" applyFill="1" applyBorder="1" applyAlignment="1" applyProtection="1">
      <alignment horizontal="left" vertical="center" wrapText="1" indent="3"/>
    </xf>
    <xf numFmtId="49" fontId="0" fillId="0" borderId="22" xfId="0" applyFill="1" applyBorder="1" applyAlignment="1" applyProtection="1">
      <alignment horizontal="center" vertical="center"/>
    </xf>
    <xf numFmtId="0" fontId="5" fillId="0" borderId="6" xfId="48" applyNumberFormat="1" applyFont="1" applyFill="1" applyBorder="1" applyAlignment="1" applyProtection="1">
      <alignment horizontal="left" vertical="center" wrapText="1"/>
    </xf>
    <xf numFmtId="0" fontId="5" fillId="0" borderId="0" xfId="29" applyFont="1" applyFill="1" applyBorder="1" applyAlignment="1" applyProtection="1">
      <alignment horizontal="center" vertical="center" wrapText="1"/>
    </xf>
    <xf numFmtId="49" fontId="42" fillId="12" borderId="22" xfId="0" applyFont="1" applyFill="1" applyBorder="1" applyAlignment="1" applyProtection="1">
      <alignment horizontal="left" vertical="center" indent="4"/>
    </xf>
    <xf numFmtId="49" fontId="42" fillId="12" borderId="22" xfId="0" applyFont="1" applyFill="1" applyBorder="1" applyAlignment="1" applyProtection="1">
      <alignment horizontal="left" vertical="center" indent="3"/>
    </xf>
    <xf numFmtId="49" fontId="42" fillId="12" borderId="22" xfId="0" applyFont="1" applyFill="1" applyBorder="1" applyAlignment="1" applyProtection="1">
      <alignment horizontal="left" vertical="center" indent="2"/>
    </xf>
    <xf numFmtId="49" fontId="63" fillId="7" borderId="0" xfId="30" applyNumberFormat="1" applyFont="1" applyFill="1" applyBorder="1" applyAlignment="1" applyProtection="1">
      <alignment horizontal="center" vertical="center" wrapText="1"/>
    </xf>
    <xf numFmtId="49" fontId="42" fillId="12" borderId="22" xfId="0" applyFont="1" applyFill="1" applyBorder="1" applyAlignment="1" applyProtection="1">
      <alignment horizontal="left" vertical="center" indent="6"/>
    </xf>
    <xf numFmtId="49" fontId="42" fillId="12" borderId="22" xfId="0" applyFont="1" applyFill="1" applyBorder="1" applyAlignment="1" applyProtection="1">
      <alignment horizontal="left" vertical="center" indent="5"/>
    </xf>
    <xf numFmtId="49" fontId="42" fillId="12" borderId="22" xfId="0" applyFont="1" applyFill="1" applyBorder="1" applyAlignment="1" applyProtection="1">
      <alignment horizontal="left" vertical="center" indent="1"/>
    </xf>
    <xf numFmtId="0" fontId="5" fillId="7" borderId="6" xfId="48" applyFont="1" applyFill="1" applyBorder="1" applyAlignment="1" applyProtection="1">
      <alignment vertical="center" wrapText="1"/>
    </xf>
    <xf numFmtId="0" fontId="17" fillId="0" borderId="0" xfId="49" applyFont="1" applyBorder="1" applyAlignment="1">
      <alignment horizontal="center" vertical="center" wrapText="1"/>
    </xf>
    <xf numFmtId="0" fontId="5" fillId="0" borderId="17" xfId="48" applyNumberFormat="1" applyFont="1" applyFill="1" applyBorder="1" applyAlignment="1" applyProtection="1">
      <alignment vertical="center" wrapText="1"/>
    </xf>
    <xf numFmtId="0" fontId="5" fillId="0" borderId="6" xfId="47" applyNumberFormat="1" applyFont="1" applyFill="1" applyBorder="1" applyAlignment="1" applyProtection="1">
      <alignment vertical="center" wrapText="1"/>
    </xf>
    <xf numFmtId="0" fontId="5" fillId="0" borderId="6" xfId="48" applyNumberFormat="1" applyFont="1" applyFill="1" applyBorder="1" applyAlignment="1" applyProtection="1">
      <alignment vertical="center" wrapText="1"/>
    </xf>
    <xf numFmtId="49" fontId="5" fillId="14" borderId="22" xfId="47" applyNumberFormat="1" applyFont="1" applyFill="1" applyBorder="1" applyAlignment="1" applyProtection="1">
      <alignment horizontal="center" vertical="center" wrapText="1"/>
    </xf>
    <xf numFmtId="49" fontId="5" fillId="0" borderId="26" xfId="47" applyNumberFormat="1" applyFont="1" applyFill="1" applyBorder="1" applyAlignment="1" applyProtection="1">
      <alignment horizontal="center" vertical="center" wrapText="1"/>
    </xf>
    <xf numFmtId="49" fontId="42" fillId="14" borderId="20" xfId="0" applyFont="1" applyFill="1" applyBorder="1" applyAlignment="1" applyProtection="1">
      <alignment horizontal="left" vertical="center" indent="4"/>
    </xf>
    <xf numFmtId="0" fontId="5" fillId="0" borderId="0" xfId="47" applyNumberFormat="1" applyFont="1" applyFill="1" applyBorder="1" applyAlignment="1" applyProtection="1">
      <alignment vertical="center" wrapText="1"/>
    </xf>
    <xf numFmtId="0" fontId="0" fillId="0" borderId="17" xfId="0" applyNumberFormat="1" applyFill="1" applyBorder="1" applyAlignment="1">
      <alignment horizontal="center" vertical="center"/>
    </xf>
    <xf numFmtId="49" fontId="5" fillId="0" borderId="6" xfId="0" applyFont="1" applyBorder="1" applyAlignment="1">
      <alignment horizontal="center" vertical="center"/>
    </xf>
    <xf numFmtId="49" fontId="5" fillId="11" borderId="6" xfId="47" applyNumberFormat="1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>
      <alignment horizontal="center" vertical="center"/>
    </xf>
    <xf numFmtId="49" fontId="5" fillId="12" borderId="17" xfId="0" applyNumberFormat="1" applyFont="1" applyFill="1" applyBorder="1" applyAlignment="1" applyProtection="1">
      <alignment horizontal="center" vertical="center"/>
    </xf>
    <xf numFmtId="49" fontId="5" fillId="0" borderId="21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4" fontId="7" fillId="12" borderId="18" xfId="0" applyNumberFormat="1" applyFont="1" applyFill="1" applyBorder="1" applyAlignment="1" applyProtection="1">
      <alignment horizontal="right" vertical="center"/>
    </xf>
    <xf numFmtId="4" fontId="5" fillId="10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ill="1" applyBorder="1" applyAlignment="1">
      <alignment horizontal="center" vertical="center"/>
    </xf>
    <xf numFmtId="0" fontId="5" fillId="0" borderId="0" xfId="46" applyNumberFormat="1" applyFont="1" applyFill="1" applyAlignment="1" applyProtection="1">
      <alignment horizontal="left" vertical="center" wrapText="1"/>
    </xf>
    <xf numFmtId="0" fontId="5" fillId="0" borderId="0" xfId="46" applyFont="1" applyFill="1" applyAlignment="1" applyProtection="1">
      <alignment horizontal="left" vertical="center" wrapText="1"/>
    </xf>
    <xf numFmtId="14" fontId="5" fillId="7" borderId="0" xfId="46" applyNumberFormat="1" applyFont="1" applyFill="1" applyBorder="1" applyAlignment="1" applyProtection="1">
      <alignment horizontal="left" vertical="center" wrapText="1"/>
    </xf>
    <xf numFmtId="14" fontId="5" fillId="0" borderId="0" xfId="46" applyNumberFormat="1" applyFont="1" applyFill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8" applyNumberFormat="1" applyFont="1" applyFill="1" applyAlignment="1" applyProtection="1">
      <alignment vertical="center" wrapText="1"/>
    </xf>
    <xf numFmtId="0" fontId="5" fillId="0" borderId="6" xfId="27" applyNumberFormat="1" applyFont="1" applyFill="1" applyBorder="1" applyAlignment="1" applyProtection="1">
      <alignment horizontal="center" vertical="center" wrapText="1"/>
    </xf>
    <xf numFmtId="4" fontId="63" fillId="0" borderId="6" xfId="27" applyNumberFormat="1" applyFont="1" applyFill="1" applyBorder="1" applyAlignment="1" applyProtection="1">
      <alignment horizontal="center" vertical="center" wrapText="1"/>
    </xf>
    <xf numFmtId="0" fontId="63" fillId="0" borderId="0" xfId="48" applyFont="1" applyFill="1" applyAlignment="1" applyProtection="1">
      <alignment vertical="center" wrapText="1"/>
    </xf>
    <xf numFmtId="49" fontId="5" fillId="0" borderId="6" xfId="47" applyNumberFormat="1" applyFont="1" applyFill="1" applyBorder="1" applyAlignment="1" applyProtection="1">
      <alignment vertical="center" wrapText="1"/>
    </xf>
    <xf numFmtId="0" fontId="35" fillId="0" borderId="5" xfId="48" applyFont="1" applyFill="1" applyBorder="1" applyAlignment="1" applyProtection="1">
      <alignment vertical="center" wrapText="1"/>
    </xf>
    <xf numFmtId="4" fontId="64" fillId="12" borderId="20" xfId="0" applyNumberFormat="1" applyFont="1" applyFill="1" applyBorder="1" applyAlignment="1" applyProtection="1">
      <alignment horizontal="right"/>
    </xf>
    <xf numFmtId="0" fontId="5" fillId="8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8" borderId="6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6" xfId="0" applyNumberFormat="1" applyFont="1" applyFill="1" applyBorder="1" applyAlignment="1" applyProtection="1">
      <alignment vertical="center" wrapText="1"/>
      <protection locked="0"/>
    </xf>
    <xf numFmtId="49" fontId="5" fillId="8" borderId="6" xfId="0" applyNumberFormat="1" applyFont="1" applyFill="1" applyBorder="1" applyAlignment="1" applyProtection="1">
      <alignment horizontal="left" vertical="center" wrapText="1"/>
      <protection locked="0"/>
    </xf>
    <xf numFmtId="0" fontId="0" fillId="7" borderId="27" xfId="33" applyNumberFormat="1" applyFont="1" applyFill="1" applyBorder="1" applyAlignment="1" applyProtection="1">
      <alignment horizontal="center" vertical="center" wrapText="1"/>
    </xf>
    <xf numFmtId="49" fontId="5" fillId="0" borderId="26" xfId="47" applyNumberFormat="1" applyFont="1" applyFill="1" applyBorder="1" applyAlignment="1" applyProtection="1">
      <alignment vertical="center" wrapText="1"/>
    </xf>
    <xf numFmtId="49" fontId="5" fillId="0" borderId="23" xfId="47" applyNumberFormat="1" applyFont="1" applyFill="1" applyBorder="1" applyAlignment="1" applyProtection="1">
      <alignment vertical="center" wrapText="1"/>
    </xf>
    <xf numFmtId="49" fontId="42" fillId="12" borderId="20" xfId="36" applyFont="1" applyFill="1" applyBorder="1" applyAlignment="1" applyProtection="1">
      <alignment horizontal="left" vertical="center" indent="1"/>
    </xf>
    <xf numFmtId="0" fontId="5" fillId="13" borderId="28" xfId="38" applyFont="1" applyFill="1" applyBorder="1" applyAlignment="1" applyProtection="1">
      <alignment horizontal="center" vertical="center" wrapText="1"/>
    </xf>
    <xf numFmtId="49" fontId="5" fillId="12" borderId="18" xfId="48" applyNumberFormat="1" applyFont="1" applyFill="1" applyBorder="1" applyAlignment="1" applyProtection="1">
      <alignment vertical="center" wrapText="1"/>
    </xf>
    <xf numFmtId="0" fontId="65" fillId="12" borderId="17" xfId="0" applyNumberFormat="1" applyFont="1" applyFill="1" applyBorder="1" applyAlignment="1" applyProtection="1">
      <alignment horizontal="center" vertical="center"/>
    </xf>
    <xf numFmtId="4" fontId="5" fillId="8" borderId="6" xfId="0" applyNumberFormat="1" applyFont="1" applyFill="1" applyBorder="1" applyAlignment="1" applyProtection="1">
      <alignment horizontal="right" vertical="center" wrapText="1"/>
      <protection locked="0"/>
    </xf>
    <xf numFmtId="49" fontId="5" fillId="11" borderId="50" xfId="47" applyNumberFormat="1" applyFont="1" applyFill="1" applyBorder="1" applyAlignment="1" applyProtection="1">
      <alignment horizontal="center" vertical="center" wrapText="1"/>
    </xf>
    <xf numFmtId="49" fontId="63" fillId="0" borderId="0" xfId="0" applyFont="1">
      <alignment vertical="top"/>
    </xf>
    <xf numFmtId="49" fontId="54" fillId="0" borderId="0" xfId="0" applyFont="1" applyFill="1" applyAlignment="1" applyProtection="1">
      <alignment horizontal="right" vertical="center"/>
    </xf>
    <xf numFmtId="49" fontId="55" fillId="0" borderId="4" xfId="0" applyFont="1" applyFill="1" applyBorder="1" applyAlignment="1" applyProtection="1">
      <alignment horizontal="center" vertical="center" wrapText="1"/>
    </xf>
    <xf numFmtId="49" fontId="55" fillId="0" borderId="0" xfId="0" applyFont="1" applyFill="1" applyProtection="1">
      <alignment vertical="top"/>
    </xf>
    <xf numFmtId="0" fontId="55" fillId="0" borderId="4" xfId="0" applyNumberFormat="1" applyFont="1" applyFill="1" applyBorder="1" applyAlignment="1" applyProtection="1">
      <alignment horizontal="center" vertical="center" wrapText="1"/>
    </xf>
    <xf numFmtId="49" fontId="55" fillId="0" borderId="0" xfId="0" applyNumberFormat="1" applyFont="1" applyFill="1" applyProtection="1">
      <alignment vertical="top"/>
    </xf>
    <xf numFmtId="49" fontId="55" fillId="0" borderId="0" xfId="0" applyFont="1" applyFill="1" applyAlignment="1" applyProtection="1">
      <alignment horizontal="center" vertical="top" wrapText="1"/>
    </xf>
    <xf numFmtId="49" fontId="55" fillId="0" borderId="0" xfId="0" applyFont="1" applyFill="1" applyAlignment="1" applyProtection="1">
      <alignment vertical="top"/>
    </xf>
    <xf numFmtId="49" fontId="66" fillId="0" borderId="0" xfId="0" applyFont="1" applyFill="1" applyProtection="1">
      <alignment vertical="top"/>
    </xf>
    <xf numFmtId="49" fontId="55" fillId="0" borderId="0" xfId="0" applyFont="1" applyFill="1" applyBorder="1" applyAlignment="1" applyProtection="1">
      <alignment horizontal="center" vertical="center" wrapText="1"/>
    </xf>
    <xf numFmtId="49" fontId="54" fillId="0" borderId="0" xfId="0" applyFont="1" applyFill="1" applyProtection="1">
      <alignment vertical="top"/>
    </xf>
    <xf numFmtId="0" fontId="54" fillId="0" borderId="0" xfId="0" applyNumberFormat="1" applyFont="1" applyFill="1" applyProtection="1">
      <alignment vertical="top"/>
    </xf>
    <xf numFmtId="49" fontId="55" fillId="0" borderId="4" xfId="0" applyNumberFormat="1" applyFont="1" applyFill="1" applyBorder="1" applyAlignment="1" applyProtection="1">
      <alignment horizontal="center" vertical="center" wrapText="1"/>
    </xf>
    <xf numFmtId="49" fontId="55" fillId="0" borderId="0" xfId="0" applyFont="1" applyFill="1" applyBorder="1" applyAlignment="1" applyProtection="1">
      <alignment horizontal="center" vertical="top" wrapText="1"/>
    </xf>
    <xf numFmtId="49" fontId="55" fillId="0" borderId="0" xfId="0" applyFont="1" applyFill="1" applyAlignment="1" applyProtection="1">
      <alignment vertical="top" wrapText="1"/>
    </xf>
    <xf numFmtId="49" fontId="55" fillId="0" borderId="0" xfId="0" applyFont="1" applyFill="1" applyBorder="1" applyProtection="1">
      <alignment vertical="top"/>
    </xf>
    <xf numFmtId="49" fontId="55" fillId="0" borderId="0" xfId="0" applyFont="1" applyFill="1" applyBorder="1" applyAlignment="1" applyProtection="1">
      <alignment vertical="center" wrapText="1"/>
    </xf>
    <xf numFmtId="49" fontId="55" fillId="0" borderId="0" xfId="0" applyFont="1" applyFill="1" applyAlignment="1" applyProtection="1">
      <alignment horizontal="right" vertical="top"/>
    </xf>
    <xf numFmtId="49" fontId="55" fillId="0" borderId="0" xfId="0" applyFont="1" applyFill="1" applyAlignment="1" applyProtection="1">
      <alignment horizontal="center"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49" fontId="67" fillId="0" borderId="0" xfId="0" applyFont="1" applyAlignment="1">
      <alignment horizontal="center" vertical="top" readingOrder="1"/>
    </xf>
    <xf numFmtId="4" fontId="55" fillId="0" borderId="4" xfId="0" applyNumberFormat="1" applyFont="1" applyFill="1" applyBorder="1" applyAlignment="1" applyProtection="1">
      <alignment horizontal="center" vertical="center" wrapText="1"/>
    </xf>
    <xf numFmtId="0" fontId="7" fillId="9" borderId="0" xfId="48" applyFont="1" applyFill="1" applyAlignment="1" applyProtection="1">
      <alignment vertical="center" wrapText="1"/>
    </xf>
    <xf numFmtId="0" fontId="5" fillId="0" borderId="0" xfId="45" applyFont="1" applyFill="1" applyBorder="1" applyAlignment="1" applyProtection="1">
      <alignment vertical="center" wrapText="1"/>
    </xf>
    <xf numFmtId="49" fontId="5" fillId="0" borderId="6" xfId="0" applyNumberFormat="1" applyFont="1" applyFill="1" applyBorder="1" applyAlignment="1" applyProtection="1">
      <alignment vertical="center" wrapText="1"/>
    </xf>
    <xf numFmtId="49" fontId="57" fillId="0" borderId="0" xfId="0" applyFont="1">
      <alignment vertical="top"/>
    </xf>
    <xf numFmtId="4" fontId="55" fillId="0" borderId="4" xfId="0" applyNumberFormat="1" applyFont="1" applyFill="1" applyBorder="1" applyAlignment="1" applyProtection="1">
      <alignment vertical="center" wrapText="1"/>
    </xf>
    <xf numFmtId="49" fontId="55" fillId="0" borderId="0" xfId="0" applyFont="1" applyFill="1" applyBorder="1" applyAlignment="1" applyProtection="1">
      <alignment vertical="top"/>
    </xf>
    <xf numFmtId="49" fontId="55" fillId="0" borderId="0" xfId="0" applyFont="1" applyFill="1" applyBorder="1" applyAlignment="1" applyProtection="1">
      <alignment horizontal="right" vertical="top"/>
    </xf>
    <xf numFmtId="0" fontId="55" fillId="0" borderId="0" xfId="0" applyNumberFormat="1" applyFont="1" applyFill="1" applyProtection="1">
      <alignment vertical="top"/>
    </xf>
    <xf numFmtId="49" fontId="55" fillId="0" borderId="29" xfId="0" applyFont="1" applyFill="1" applyBorder="1" applyAlignment="1" applyProtection="1">
      <alignment vertical="center" wrapText="1"/>
    </xf>
    <xf numFmtId="0" fontId="55" fillId="0" borderId="29" xfId="0" applyNumberFormat="1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49" fontId="55" fillId="0" borderId="0" xfId="0" applyFont="1" applyFill="1" applyAlignment="1" applyProtection="1">
      <alignment horizontal="right" vertical="center"/>
    </xf>
    <xf numFmtId="49" fontId="55" fillId="0" borderId="0" xfId="0" applyFont="1" applyFill="1" applyBorder="1" applyAlignment="1" applyProtection="1">
      <alignment horizontal="center" vertical="top"/>
    </xf>
    <xf numFmtId="49" fontId="55" fillId="0" borderId="0" xfId="0" applyFont="1" applyFill="1" applyBorder="1" applyAlignment="1" applyProtection="1">
      <alignment horizontal="left" vertical="center" wrapText="1" indent="1"/>
    </xf>
    <xf numFmtId="49" fontId="55" fillId="0" borderId="0" xfId="0" applyFont="1" applyFill="1" applyBorder="1" applyAlignment="1" applyProtection="1">
      <alignment horizontal="left" vertical="top" wrapText="1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66" fillId="0" borderId="0" xfId="0" applyNumberFormat="1" applyFont="1" applyFill="1" applyProtection="1">
      <alignment vertical="top"/>
    </xf>
    <xf numFmtId="4" fontId="66" fillId="0" borderId="0" xfId="0" applyNumberFormat="1" applyFont="1" applyFill="1" applyProtection="1">
      <alignment vertical="top"/>
    </xf>
    <xf numFmtId="0" fontId="66" fillId="0" borderId="0" xfId="0" applyNumberFormat="1" applyFont="1" applyFill="1" applyBorder="1" applyAlignment="1" applyProtection="1">
      <alignment horizontal="left" vertical="center"/>
    </xf>
    <xf numFmtId="4" fontId="66" fillId="0" borderId="0" xfId="0" applyNumberFormat="1" applyFont="1" applyFill="1" applyBorder="1" applyAlignment="1" applyProtection="1">
      <alignment horizontal="left" vertical="center"/>
    </xf>
    <xf numFmtId="0" fontId="63" fillId="0" borderId="0" xfId="0" applyNumberFormat="1" applyFont="1">
      <alignment vertical="top"/>
    </xf>
    <xf numFmtId="4" fontId="63" fillId="0" borderId="0" xfId="0" applyNumberFormat="1" applyFont="1">
      <alignment vertical="top"/>
    </xf>
    <xf numFmtId="0" fontId="63" fillId="0" borderId="0" xfId="0" applyNumberFormat="1" applyFont="1" applyAlignment="1">
      <alignment vertical="top" wrapText="1"/>
    </xf>
    <xf numFmtId="4" fontId="63" fillId="0" borderId="0" xfId="0" applyNumberFormat="1" applyFont="1" applyFill="1" applyProtection="1">
      <alignment vertical="top"/>
    </xf>
    <xf numFmtId="49" fontId="66" fillId="0" borderId="0" xfId="0" applyFont="1" applyFill="1" applyAlignment="1" applyProtection="1">
      <alignment vertical="top" wrapText="1"/>
    </xf>
    <xf numFmtId="0" fontId="63" fillId="0" borderId="0" xfId="0" applyNumberFormat="1" applyFont="1" applyAlignment="1">
      <alignment vertical="center"/>
    </xf>
    <xf numFmtId="0" fontId="68" fillId="0" borderId="0" xfId="0" applyNumberFormat="1" applyFont="1" applyAlignment="1">
      <alignment vertical="center"/>
    </xf>
    <xf numFmtId="0" fontId="68" fillId="0" borderId="0" xfId="0" applyNumberFormat="1" applyFont="1" applyBorder="1" applyAlignment="1">
      <alignment vertical="center"/>
    </xf>
    <xf numFmtId="49" fontId="42" fillId="12" borderId="14" xfId="0" applyFont="1" applyFill="1" applyBorder="1" applyAlignment="1" applyProtection="1">
      <alignment horizontal="left" vertical="center"/>
    </xf>
    <xf numFmtId="0" fontId="0" fillId="9" borderId="0" xfId="0" applyNumberFormat="1" applyFill="1" applyProtection="1">
      <alignment vertical="top"/>
    </xf>
    <xf numFmtId="0" fontId="5" fillId="8" borderId="6" xfId="40" applyNumberFormat="1" applyFont="1" applyFill="1" applyBorder="1" applyAlignment="1" applyProtection="1">
      <alignment horizontal="left" vertical="center" indent="2"/>
      <protection locked="0"/>
    </xf>
    <xf numFmtId="49" fontId="38" fillId="10" borderId="6" xfId="27" applyNumberFormat="1" applyFont="1" applyFill="1" applyBorder="1" applyAlignment="1" applyProtection="1">
      <alignment horizontal="center" vertical="center" wrapText="1"/>
      <protection locked="0"/>
    </xf>
    <xf numFmtId="49" fontId="42" fillId="12" borderId="14" xfId="36" applyFont="1" applyFill="1" applyBorder="1" applyAlignment="1" applyProtection="1">
      <alignment horizontal="left" vertical="center"/>
    </xf>
    <xf numFmtId="4" fontId="5" fillId="0" borderId="6" xfId="48" applyNumberFormat="1" applyFont="1" applyFill="1" applyBorder="1" applyAlignment="1" applyProtection="1">
      <alignment horizontal="center" vertical="center" wrapText="1"/>
    </xf>
    <xf numFmtId="0" fontId="5" fillId="7" borderId="22" xfId="48" applyFont="1" applyFill="1" applyBorder="1" applyAlignment="1" applyProtection="1">
      <alignment vertical="center" wrapText="1"/>
    </xf>
    <xf numFmtId="0" fontId="63" fillId="0" borderId="0" xfId="47" applyNumberFormat="1" applyFont="1" applyFill="1" applyBorder="1" applyAlignment="1" applyProtection="1">
      <alignment vertical="center" wrapText="1"/>
    </xf>
    <xf numFmtId="0" fontId="63" fillId="0" borderId="0" xfId="40" applyFont="1" applyFill="1" applyBorder="1" applyAlignment="1" applyProtection="1">
      <alignment horizontal="left" vertical="center" wrapText="1"/>
    </xf>
    <xf numFmtId="0" fontId="63" fillId="0" borderId="0" xfId="48" applyFont="1" applyFill="1" applyAlignment="1" applyProtection="1">
      <alignment vertical="center"/>
    </xf>
    <xf numFmtId="49" fontId="63" fillId="0" borderId="0" xfId="0" applyFont="1" applyAlignment="1">
      <alignment vertical="top"/>
    </xf>
    <xf numFmtId="0" fontId="63" fillId="0" borderId="0" xfId="0" applyNumberFormat="1" applyFont="1" applyFill="1" applyBorder="1" applyAlignment="1">
      <alignment vertical="center"/>
    </xf>
    <xf numFmtId="49" fontId="63" fillId="0" borderId="0" xfId="48" applyNumberFormat="1" applyFont="1" applyFill="1" applyAlignment="1" applyProtection="1">
      <alignment vertical="center" wrapText="1"/>
    </xf>
    <xf numFmtId="49" fontId="63" fillId="0" borderId="0" xfId="48" applyNumberFormat="1" applyFont="1" applyFill="1" applyAlignment="1" applyProtection="1">
      <alignment vertical="center"/>
    </xf>
    <xf numFmtId="0" fontId="63" fillId="0" borderId="0" xfId="0" applyNumberFormat="1" applyFont="1" applyFill="1" applyAlignment="1" applyProtection="1">
      <alignment vertical="center"/>
    </xf>
    <xf numFmtId="49" fontId="63" fillId="9" borderId="0" xfId="0" applyFont="1" applyFill="1" applyProtection="1">
      <alignment vertical="top"/>
    </xf>
    <xf numFmtId="185" fontId="5" fillId="8" borderId="6" xfId="27" applyNumberFormat="1" applyFont="1" applyFill="1" applyBorder="1" applyAlignment="1" applyProtection="1">
      <alignment horizontal="right" vertical="center" wrapText="1"/>
      <protection locked="0"/>
    </xf>
    <xf numFmtId="49" fontId="5" fillId="0" borderId="50" xfId="47" applyNumberFormat="1" applyFont="1" applyFill="1" applyBorder="1" applyAlignment="1" applyProtection="1">
      <alignment horizontal="center" vertical="center" wrapText="1"/>
    </xf>
    <xf numFmtId="0" fontId="30" fillId="7" borderId="49" xfId="3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top" wrapText="1"/>
    </xf>
    <xf numFmtId="49" fontId="5" fillId="11" borderId="55" xfId="47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Protection="1">
      <alignment vertical="top"/>
    </xf>
    <xf numFmtId="0" fontId="5" fillId="0" borderId="6" xfId="45" applyNumberFormat="1" applyFont="1" applyFill="1" applyBorder="1" applyAlignment="1" applyProtection="1">
      <alignment vertical="center" wrapText="1"/>
    </xf>
    <xf numFmtId="0" fontId="0" fillId="7" borderId="25" xfId="33" applyNumberFormat="1" applyFont="1" applyFill="1" applyBorder="1" applyAlignment="1" applyProtection="1">
      <alignment horizontal="center" vertical="center" wrapText="1"/>
    </xf>
    <xf numFmtId="49" fontId="5" fillId="12" borderId="17" xfId="48" applyNumberFormat="1" applyFont="1" applyFill="1" applyBorder="1" applyAlignment="1" applyProtection="1">
      <alignment vertical="center" wrapText="1"/>
    </xf>
    <xf numFmtId="49" fontId="39" fillId="11" borderId="56" xfId="47" applyNumberFormat="1" applyFont="1" applyFill="1" applyBorder="1" applyAlignment="1" applyProtection="1">
      <alignment horizontal="center" vertical="center" wrapText="1"/>
      <protection locked="0"/>
    </xf>
    <xf numFmtId="49" fontId="39" fillId="11" borderId="57" xfId="47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0" applyNumberFormat="1" applyFont="1" applyFill="1" applyBorder="1" applyProtection="1">
      <alignment vertical="top"/>
    </xf>
    <xf numFmtId="49" fontId="5" fillId="8" borderId="6" xfId="48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48" applyNumberFormat="1" applyFont="1" applyFill="1" applyBorder="1" applyAlignment="1" applyProtection="1">
      <alignment horizontal="center" vertical="center" wrapText="1"/>
    </xf>
    <xf numFmtId="49" fontId="0" fillId="8" borderId="57" xfId="0" applyNumberFormat="1" applyFill="1" applyBorder="1" applyAlignment="1" applyProtection="1">
      <alignment horizontal="left" vertical="center" wrapText="1"/>
      <protection locked="0"/>
    </xf>
    <xf numFmtId="49" fontId="5" fillId="0" borderId="6" xfId="30" applyNumberFormat="1" applyFont="1" applyFill="1" applyBorder="1" applyAlignment="1" applyProtection="1">
      <alignment horizontal="center" vertical="center" wrapText="1"/>
    </xf>
    <xf numFmtId="49" fontId="5" fillId="12" borderId="17" xfId="3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Font="1" applyFill="1" applyBorder="1" applyAlignment="1">
      <alignment horizontal="center" vertical="center"/>
    </xf>
    <xf numFmtId="49" fontId="5" fillId="10" borderId="6" xfId="48" applyNumberFormat="1" applyFont="1" applyFill="1" applyBorder="1" applyAlignment="1" applyProtection="1">
      <alignment horizontal="left" vertical="center" wrapText="1" indent="6"/>
      <protection locked="0"/>
    </xf>
    <xf numFmtId="0" fontId="5" fillId="0" borderId="0" xfId="47" applyNumberFormat="1" applyFont="1" applyFill="1" applyBorder="1" applyAlignment="1" applyProtection="1">
      <alignment horizontal="center" vertical="center" wrapText="1"/>
    </xf>
    <xf numFmtId="0" fontId="5" fillId="13" borderId="6" xfId="38" applyFont="1" applyFill="1" applyBorder="1" applyAlignment="1" applyProtection="1">
      <alignment horizontal="center" vertical="center" wrapText="1"/>
    </xf>
    <xf numFmtId="0" fontId="0" fillId="7" borderId="17" xfId="33" applyNumberFormat="1" applyFont="1" applyFill="1" applyBorder="1" applyAlignment="1" applyProtection="1">
      <alignment vertical="center" wrapText="1"/>
    </xf>
    <xf numFmtId="0" fontId="0" fillId="0" borderId="6" xfId="0" applyNumberFormat="1" applyFill="1" applyBorder="1" applyAlignment="1">
      <alignment vertical="top" wrapText="1"/>
    </xf>
    <xf numFmtId="0" fontId="5" fillId="7" borderId="6" xfId="48" applyNumberFormat="1" applyFont="1" applyFill="1" applyBorder="1" applyAlignment="1" applyProtection="1">
      <alignment horizontal="left" vertical="center" wrapText="1"/>
    </xf>
    <xf numFmtId="0" fontId="5" fillId="7" borderId="17" xfId="48" applyNumberFormat="1" applyFont="1" applyFill="1" applyBorder="1" applyAlignment="1" applyProtection="1">
      <alignment horizontal="left" vertical="center" wrapText="1"/>
    </xf>
    <xf numFmtId="49" fontId="5" fillId="0" borderId="0" xfId="48" applyNumberFormat="1" applyFont="1" applyFill="1" applyBorder="1" applyAlignment="1" applyProtection="1">
      <alignment vertical="center" wrapText="1"/>
    </xf>
    <xf numFmtId="49" fontId="5" fillId="0" borderId="0" xfId="0" applyNumberFormat="1" applyFont="1" applyBorder="1" applyAlignment="1">
      <alignment vertical="center"/>
    </xf>
    <xf numFmtId="0" fontId="44" fillId="7" borderId="0" xfId="48" applyFont="1" applyFill="1" applyBorder="1" applyAlignment="1" applyProtection="1">
      <alignment horizontal="center" vertical="top" wrapText="1"/>
    </xf>
    <xf numFmtId="0" fontId="63" fillId="0" borderId="0" xfId="48" applyFont="1" applyFill="1" applyBorder="1" applyAlignment="1" applyProtection="1">
      <alignment vertical="center" wrapText="1"/>
    </xf>
    <xf numFmtId="49" fontId="63" fillId="0" borderId="0" xfId="48" applyNumberFormat="1" applyFont="1" applyFill="1" applyBorder="1" applyAlignment="1" applyProtection="1">
      <alignment vertical="center" wrapText="1"/>
    </xf>
    <xf numFmtId="0" fontId="63" fillId="0" borderId="0" xfId="48" applyFont="1" applyFill="1" applyBorder="1" applyAlignment="1" applyProtection="1">
      <alignment horizontal="center" vertical="center" wrapText="1"/>
    </xf>
    <xf numFmtId="49" fontId="63" fillId="0" borderId="0" xfId="0" applyNumberFormat="1" applyFont="1" applyFill="1" applyBorder="1" applyAlignment="1" applyProtection="1">
      <alignment vertical="center"/>
    </xf>
    <xf numFmtId="49" fontId="63" fillId="0" borderId="0" xfId="0" applyFont="1" applyFill="1" applyBorder="1" applyProtection="1">
      <alignment vertical="top"/>
    </xf>
    <xf numFmtId="49" fontId="63" fillId="0" borderId="0" xfId="0" applyNumberFormat="1" applyFont="1" applyAlignment="1">
      <alignment vertical="center"/>
    </xf>
    <xf numFmtId="0" fontId="63" fillId="0" borderId="0" xfId="48" applyFont="1" applyFill="1" applyAlignment="1" applyProtection="1">
      <alignment horizontal="center" vertical="center" wrapText="1"/>
    </xf>
    <xf numFmtId="49" fontId="63" fillId="0" borderId="0" xfId="0" applyFont="1" applyFill="1" applyProtection="1">
      <alignment vertical="top"/>
    </xf>
    <xf numFmtId="0" fontId="63" fillId="0" borderId="0" xfId="48" applyFont="1" applyFill="1" applyAlignment="1" applyProtection="1">
      <alignment horizontal="center" vertical="center" wrapText="1"/>
    </xf>
    <xf numFmtId="49" fontId="63" fillId="0" borderId="0" xfId="0" applyNumberFormat="1" applyFont="1" applyFill="1" applyAlignment="1" applyProtection="1">
      <alignment vertical="center"/>
    </xf>
    <xf numFmtId="49" fontId="63" fillId="0" borderId="0" xfId="0" applyFont="1" applyFill="1" applyAlignment="1" applyProtection="1">
      <alignment vertical="top"/>
    </xf>
    <xf numFmtId="49" fontId="63" fillId="0" borderId="0" xfId="0" applyFont="1" applyBorder="1">
      <alignment vertical="top"/>
    </xf>
    <xf numFmtId="49" fontId="63" fillId="0" borderId="0" xfId="0" applyNumberFormat="1" applyFont="1" applyBorder="1" applyAlignment="1">
      <alignment vertical="center"/>
    </xf>
    <xf numFmtId="0" fontId="63" fillId="0" borderId="30" xfId="48" applyFont="1" applyFill="1" applyBorder="1" applyAlignment="1" applyProtection="1">
      <alignment vertical="center" wrapText="1"/>
    </xf>
    <xf numFmtId="0" fontId="63" fillId="0" borderId="0" xfId="48" applyFont="1" applyFill="1" applyBorder="1" applyAlignment="1" applyProtection="1">
      <alignment horizontal="center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49" fontId="5" fillId="0" borderId="5" xfId="0" applyFont="1" applyBorder="1">
      <alignment vertical="top"/>
    </xf>
    <xf numFmtId="0" fontId="35" fillId="0" borderId="0" xfId="48" applyFont="1" applyFill="1" applyBorder="1" applyAlignment="1" applyProtection="1">
      <alignment vertical="center" wrapText="1"/>
    </xf>
    <xf numFmtId="49" fontId="5" fillId="0" borderId="0" xfId="0" applyFont="1" applyFill="1" applyProtection="1">
      <alignment vertical="top"/>
    </xf>
    <xf numFmtId="49" fontId="33" fillId="0" borderId="0" xfId="0" applyFont="1" applyFill="1" applyBorder="1" applyProtection="1">
      <alignment vertical="top"/>
    </xf>
    <xf numFmtId="4" fontId="5" fillId="12" borderId="20" xfId="27" applyNumberFormat="1" applyFont="1" applyFill="1" applyBorder="1" applyAlignment="1" applyProtection="1">
      <alignment horizontal="right" vertical="center" wrapText="1"/>
    </xf>
    <xf numFmtId="4" fontId="5" fillId="12" borderId="20" xfId="27" applyNumberFormat="1" applyFont="1" applyFill="1" applyBorder="1" applyAlignment="1" applyProtection="1">
      <alignment vertical="center" wrapText="1"/>
    </xf>
    <xf numFmtId="0" fontId="5" fillId="12" borderId="20" xfId="48" applyNumberFormat="1" applyFont="1" applyFill="1" applyBorder="1" applyAlignment="1" applyProtection="1">
      <alignment horizontal="left" vertical="center" wrapText="1" indent="6"/>
    </xf>
    <xf numFmtId="49" fontId="5" fillId="12" borderId="20" xfId="47" applyNumberFormat="1" applyFont="1" applyFill="1" applyBorder="1" applyAlignment="1" applyProtection="1">
      <alignment vertical="center" wrapText="1"/>
    </xf>
    <xf numFmtId="49" fontId="39" fillId="12" borderId="18" xfId="47" applyNumberFormat="1" applyFont="1" applyFill="1" applyBorder="1" applyAlignment="1" applyProtection="1">
      <alignment horizontal="center" vertical="center" wrapText="1"/>
    </xf>
    <xf numFmtId="0" fontId="5" fillId="12" borderId="20" xfId="48" applyFont="1" applyFill="1" applyBorder="1" applyAlignment="1" applyProtection="1">
      <alignment vertical="center" wrapText="1"/>
    </xf>
    <xf numFmtId="49" fontId="63" fillId="0" borderId="0" xfId="0" applyFont="1" applyBorder="1" applyAlignment="1">
      <alignment vertical="top"/>
    </xf>
    <xf numFmtId="0" fontId="0" fillId="6" borderId="6" xfId="46" applyNumberFormat="1" applyFont="1" applyFill="1" applyBorder="1" applyAlignment="1" applyProtection="1">
      <alignment horizontal="center" vertical="center" wrapText="1"/>
    </xf>
    <xf numFmtId="227" fontId="0" fillId="8" borderId="50" xfId="0" applyNumberFormat="1" applyFill="1" applyBorder="1" applyAlignment="1" applyProtection="1">
      <alignment horizontal="right" vertical="center"/>
      <protection locked="0"/>
    </xf>
    <xf numFmtId="0" fontId="17" fillId="0" borderId="31" xfId="32" applyFont="1" applyBorder="1" applyAlignment="1" applyProtection="1">
      <alignment horizontal="justify" vertical="top" wrapText="1"/>
    </xf>
    <xf numFmtId="0" fontId="0" fillId="0" borderId="6" xfId="32" applyFont="1" applyFill="1" applyBorder="1" applyAlignment="1" applyProtection="1">
      <alignment horizontal="justify" vertical="top" wrapText="1"/>
    </xf>
    <xf numFmtId="49" fontId="0" fillId="0" borderId="6" xfId="0" applyFill="1" applyBorder="1">
      <alignment vertical="top"/>
    </xf>
    <xf numFmtId="49" fontId="0" fillId="0" borderId="6" xfId="0" applyFill="1" applyBorder="1" applyAlignment="1">
      <alignment vertical="top" wrapText="1"/>
    </xf>
    <xf numFmtId="4" fontId="5" fillId="0" borderId="27" xfId="48" applyNumberFormat="1" applyFont="1" applyFill="1" applyBorder="1" applyAlignment="1" applyProtection="1">
      <alignment vertical="center" wrapText="1"/>
    </xf>
    <xf numFmtId="4" fontId="5" fillId="0" borderId="0" xfId="48" applyNumberFormat="1" applyFont="1" applyFill="1" applyBorder="1" applyAlignment="1" applyProtection="1">
      <alignment vertical="center" wrapText="1"/>
    </xf>
    <xf numFmtId="0" fontId="0" fillId="11" borderId="6" xfId="47" applyNumberFormat="1" applyFont="1" applyFill="1" applyBorder="1" applyAlignment="1" applyProtection="1">
      <alignment horizontal="center" vertical="center" wrapText="1"/>
      <protection locked="0"/>
    </xf>
    <xf numFmtId="49" fontId="0" fillId="8" borderId="6" xfId="48" applyNumberFormat="1" applyFont="1" applyFill="1" applyBorder="1" applyAlignment="1" applyProtection="1">
      <alignment horizontal="center" vertical="center" wrapText="1"/>
      <protection locked="0"/>
    </xf>
    <xf numFmtId="49" fontId="11" fillId="10" borderId="6" xfId="27" applyNumberFormat="1" applyFont="1" applyFill="1" applyBorder="1" applyAlignment="1" applyProtection="1">
      <alignment horizontal="center" vertical="center" wrapText="1"/>
      <protection locked="0"/>
    </xf>
    <xf numFmtId="4" fontId="5" fillId="8" borderId="6" xfId="48" applyNumberFormat="1" applyFont="1" applyFill="1" applyBorder="1" applyAlignment="1" applyProtection="1">
      <alignment horizontal="right" vertical="center" wrapText="1"/>
      <protection locked="0"/>
    </xf>
    <xf numFmtId="0" fontId="39" fillId="7" borderId="6" xfId="48" applyNumberFormat="1" applyFont="1" applyFill="1" applyBorder="1" applyAlignment="1" applyProtection="1">
      <alignment horizontal="center" vertical="center" wrapText="1"/>
    </xf>
    <xf numFmtId="0" fontId="29" fillId="12" borderId="17" xfId="36" applyNumberFormat="1" applyFont="1" applyFill="1" applyBorder="1" applyAlignment="1" applyProtection="1">
      <alignment horizontal="center" vertical="center"/>
    </xf>
    <xf numFmtId="0" fontId="5" fillId="0" borderId="6" xfId="41" applyNumberFormat="1" applyFont="1" applyFill="1" applyBorder="1" applyAlignment="1" applyProtection="1">
      <alignment horizontal="center" vertical="center" wrapText="1"/>
    </xf>
    <xf numFmtId="49" fontId="69" fillId="12" borderId="17" xfId="0" applyNumberFormat="1" applyFont="1" applyFill="1" applyBorder="1" applyAlignment="1" applyProtection="1">
      <alignment horizontal="center" vertical="center"/>
    </xf>
    <xf numFmtId="49" fontId="63" fillId="0" borderId="0" xfId="0" applyFont="1" applyAlignment="1">
      <alignment vertical="center"/>
    </xf>
    <xf numFmtId="49" fontId="70" fillId="0" borderId="0" xfId="0" applyFont="1" applyAlignment="1">
      <alignment vertical="center"/>
    </xf>
    <xf numFmtId="49" fontId="5" fillId="11" borderId="55" xfId="47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/>
    <xf numFmtId="0" fontId="59" fillId="0" borderId="0" xfId="33"/>
    <xf numFmtId="49" fontId="55" fillId="0" borderId="4" xfId="0" applyFont="1" applyFill="1" applyBorder="1" applyAlignment="1" applyProtection="1">
      <alignment vertical="top" wrapText="1"/>
    </xf>
    <xf numFmtId="0" fontId="55" fillId="0" borderId="4" xfId="0" applyNumberFormat="1" applyFont="1" applyFill="1" applyBorder="1" applyAlignment="1" applyProtection="1">
      <alignment horizontal="center" vertical="center"/>
    </xf>
    <xf numFmtId="49" fontId="54" fillId="0" borderId="0" xfId="0" applyFont="1" applyFill="1" applyAlignment="1" applyProtection="1">
      <alignment horizontal="right" vertical="center" wrapText="1"/>
    </xf>
    <xf numFmtId="49" fontId="66" fillId="0" borderId="0" xfId="0" applyFont="1" applyFill="1" applyBorder="1" applyProtection="1">
      <alignment vertical="top"/>
    </xf>
    <xf numFmtId="0" fontId="56" fillId="0" borderId="0" xfId="0" applyNumberFormat="1" applyFont="1" applyFill="1" applyBorder="1" applyAlignment="1" applyProtection="1">
      <alignment vertical="top" wrapText="1"/>
    </xf>
    <xf numFmtId="0" fontId="30" fillId="7" borderId="20" xfId="30" applyNumberFormat="1" applyFont="1" applyFill="1" applyBorder="1" applyAlignment="1" applyProtection="1">
      <alignment vertical="center" wrapText="1"/>
    </xf>
    <xf numFmtId="0" fontId="63" fillId="7" borderId="20" xfId="30" applyNumberFormat="1" applyFont="1" applyFill="1" applyBorder="1" applyAlignment="1" applyProtection="1">
      <alignment vertical="center" wrapText="1"/>
    </xf>
    <xf numFmtId="4" fontId="5" fillId="8" borderId="57" xfId="48" applyNumberFormat="1" applyFont="1" applyFill="1" applyBorder="1" applyAlignment="1" applyProtection="1">
      <alignment horizontal="right" vertical="center" wrapText="1"/>
      <protection locked="0"/>
    </xf>
    <xf numFmtId="22" fontId="5" fillId="0" borderId="0" xfId="43" applyNumberFormat="1" applyFont="1" applyAlignment="1" applyProtection="1">
      <alignment horizontal="left" vertical="center" wrapText="1"/>
    </xf>
    <xf numFmtId="49" fontId="38" fillId="0" borderId="6" xfId="27" applyNumberFormat="1" applyFont="1" applyFill="1" applyBorder="1" applyAlignment="1" applyProtection="1">
      <alignment horizontal="center" vertical="center" wrapText="1"/>
    </xf>
    <xf numFmtId="49" fontId="0" fillId="7" borderId="57" xfId="0" applyNumberFormat="1" applyFill="1" applyBorder="1" applyAlignment="1" applyProtection="1">
      <alignment horizontal="left" vertical="center" wrapText="1"/>
    </xf>
    <xf numFmtId="0" fontId="35" fillId="0" borderId="0" xfId="0" applyNumberFormat="1" applyFont="1" applyBorder="1" applyAlignment="1">
      <alignment horizontal="center" vertical="center" wrapText="1"/>
    </xf>
    <xf numFmtId="4" fontId="5" fillId="8" borderId="6" xfId="27" applyNumberFormat="1" applyFont="1" applyFill="1" applyBorder="1" applyAlignment="1" applyProtection="1">
      <alignment horizontal="right" vertical="center" wrapText="1"/>
      <protection locked="0"/>
    </xf>
    <xf numFmtId="0" fontId="35" fillId="0" borderId="6" xfId="40" applyNumberFormat="1" applyFont="1" applyFill="1" applyBorder="1" applyAlignment="1" applyProtection="1">
      <alignment horizontal="center" vertical="center" wrapText="1"/>
    </xf>
    <xf numFmtId="14" fontId="0" fillId="11" borderId="6" xfId="47" applyNumberFormat="1" applyFont="1" applyFill="1" applyBorder="1" applyAlignment="1" applyProtection="1">
      <alignment horizontal="center" vertical="center" wrapText="1"/>
      <protection locked="0"/>
    </xf>
    <xf numFmtId="49" fontId="0" fillId="13" borderId="47" xfId="0" applyFont="1" applyFill="1" applyBorder="1" applyAlignment="1">
      <alignment horizontal="center" vertical="center"/>
    </xf>
    <xf numFmtId="49" fontId="13" fillId="7" borderId="32" xfId="37" applyFont="1" applyFill="1" applyBorder="1" applyAlignment="1">
      <alignment vertical="center" wrapText="1"/>
    </xf>
    <xf numFmtId="49" fontId="13" fillId="7" borderId="0" xfId="37" applyFont="1" applyFill="1" applyBorder="1" applyAlignment="1">
      <alignment vertical="center" wrapText="1"/>
    </xf>
    <xf numFmtId="49" fontId="13" fillId="7" borderId="32" xfId="37" applyFont="1" applyFill="1" applyBorder="1" applyAlignment="1">
      <alignment horizontal="left" vertical="center" wrapText="1"/>
    </xf>
    <xf numFmtId="49" fontId="13" fillId="7" borderId="0" xfId="37" applyFont="1" applyFill="1" applyBorder="1" applyAlignment="1">
      <alignment horizontal="left" vertical="center" wrapText="1"/>
    </xf>
    <xf numFmtId="0" fontId="13" fillId="7" borderId="0" xfId="37" applyNumberFormat="1" applyFont="1" applyFill="1" applyBorder="1" applyAlignment="1">
      <alignment horizontal="justify" vertical="center" wrapText="1"/>
    </xf>
    <xf numFmtId="49" fontId="58" fillId="0" borderId="0" xfId="27" applyNumberFormat="1" applyFont="1" applyBorder="1" applyProtection="1">
      <alignment vertical="top"/>
    </xf>
    <xf numFmtId="49" fontId="0" fillId="0" borderId="0" xfId="0" applyBorder="1">
      <alignment vertical="top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7" fillId="15" borderId="16" xfId="25" applyNumberFormat="1" applyFont="1" applyFill="1" applyBorder="1" applyAlignment="1">
      <alignment horizontal="center" vertical="center" wrapText="1"/>
    </xf>
    <xf numFmtId="0" fontId="17" fillId="15" borderId="14" xfId="25" applyNumberFormat="1" applyFont="1" applyFill="1" applyBorder="1" applyAlignment="1">
      <alignment horizontal="center" vertical="center" wrapText="1"/>
    </xf>
    <xf numFmtId="0" fontId="17" fillId="15" borderId="15" xfId="25" applyNumberFormat="1" applyFont="1" applyFill="1" applyBorder="1" applyAlignment="1">
      <alignment horizontal="center" vertical="center" wrapText="1"/>
    </xf>
    <xf numFmtId="0" fontId="13" fillId="7" borderId="0" xfId="37" applyNumberFormat="1" applyFont="1" applyFill="1" applyBorder="1" applyAlignment="1" applyProtection="1">
      <alignment horizontal="justify" vertical="top" wrapText="1"/>
    </xf>
    <xf numFmtId="49" fontId="13" fillId="7" borderId="0" xfId="37" applyFont="1" applyFill="1" applyBorder="1" applyAlignment="1">
      <alignment horizontal="left" vertical="top" wrapText="1" indent="1"/>
    </xf>
    <xf numFmtId="0" fontId="36" fillId="7" borderId="0" xfId="37" applyNumberFormat="1" applyFont="1" applyFill="1" applyBorder="1" applyAlignment="1">
      <alignment horizontal="justify" vertical="top" wrapText="1"/>
    </xf>
    <xf numFmtId="0" fontId="17" fillId="0" borderId="0" xfId="19" applyFont="1" applyFill="1" applyBorder="1" applyAlignment="1" applyProtection="1">
      <alignment horizontal="right" vertical="top" wrapText="1"/>
    </xf>
    <xf numFmtId="49" fontId="58" fillId="0" borderId="0" xfId="27" applyNumberFormat="1" applyBorder="1" applyAlignment="1" applyProtection="1">
      <alignment vertical="center"/>
    </xf>
    <xf numFmtId="0" fontId="17" fillId="0" borderId="0" xfId="19" applyFont="1" applyFill="1" applyBorder="1" applyAlignment="1" applyProtection="1">
      <alignment horizontal="left" vertical="top" wrapText="1"/>
    </xf>
    <xf numFmtId="0" fontId="13" fillId="7" borderId="0" xfId="37" applyNumberFormat="1" applyFont="1" applyFill="1" applyBorder="1" applyAlignment="1">
      <alignment horizontal="justify" vertical="top" wrapText="1"/>
    </xf>
    <xf numFmtId="0" fontId="37" fillId="7" borderId="0" xfId="37" applyNumberFormat="1" applyFont="1" applyFill="1" applyBorder="1" applyAlignment="1">
      <alignment horizontal="left" vertical="center" wrapText="1"/>
    </xf>
    <xf numFmtId="0" fontId="36" fillId="7" borderId="0" xfId="37" applyNumberFormat="1" applyFont="1" applyFill="1" applyBorder="1" applyAlignment="1">
      <alignment horizontal="right" vertical="center" wrapText="1" indent="1"/>
    </xf>
    <xf numFmtId="0" fontId="17" fillId="0" borderId="0" xfId="19" applyFont="1" applyFill="1" applyBorder="1" applyAlignment="1" applyProtection="1">
      <alignment horizontal="right" vertical="top" wrapText="1" indent="1"/>
    </xf>
    <xf numFmtId="49" fontId="13" fillId="7" borderId="0" xfId="37" applyFont="1" applyFill="1" applyBorder="1" applyAlignment="1">
      <alignment horizontal="left" wrapText="1"/>
    </xf>
    <xf numFmtId="49" fontId="13" fillId="7" borderId="0" xfId="37" applyFont="1" applyFill="1" applyBorder="1" applyAlignment="1">
      <alignment horizontal="justify" vertical="justify" wrapText="1"/>
    </xf>
    <xf numFmtId="0" fontId="17" fillId="0" borderId="18" xfId="49" applyFont="1" applyBorder="1" applyAlignment="1">
      <alignment horizontal="center" vertical="center" wrapText="1"/>
    </xf>
    <xf numFmtId="0" fontId="17" fillId="0" borderId="17" xfId="49" applyFont="1" applyBorder="1" applyAlignment="1">
      <alignment horizontal="center" vertical="center" wrapText="1"/>
    </xf>
    <xf numFmtId="0" fontId="7" fillId="0" borderId="0" xfId="46" applyFont="1" applyAlignment="1" applyProtection="1">
      <alignment horizontal="left" vertical="top" wrapText="1" indent="1"/>
    </xf>
    <xf numFmtId="49" fontId="5" fillId="10" borderId="57" xfId="30" applyNumberFormat="1" applyFont="1" applyFill="1" applyBorder="1" applyAlignment="1" applyProtection="1">
      <alignment horizontal="center" vertical="center" wrapText="1"/>
      <protection locked="0"/>
    </xf>
    <xf numFmtId="49" fontId="0" fillId="10" borderId="67" xfId="0" applyFill="1" applyBorder="1" applyProtection="1">
      <alignment vertical="top"/>
      <protection locked="0"/>
    </xf>
    <xf numFmtId="49" fontId="0" fillId="10" borderId="66" xfId="0" applyFill="1" applyBorder="1" applyProtection="1">
      <alignment vertical="top"/>
      <protection locked="0"/>
    </xf>
    <xf numFmtId="49" fontId="5" fillId="6" borderId="55" xfId="47" applyNumberFormat="1" applyFont="1" applyFill="1" applyBorder="1" applyAlignment="1" applyProtection="1">
      <alignment horizontal="center" vertical="center" wrapText="1"/>
    </xf>
    <xf numFmtId="49" fontId="0" fillId="6" borderId="68" xfId="0" applyFill="1" applyBorder="1" applyProtection="1">
      <alignment vertical="top"/>
    </xf>
    <xf numFmtId="49" fontId="5" fillId="0" borderId="21" xfId="30" applyNumberFormat="1" applyFont="1" applyFill="1" applyBorder="1" applyAlignment="1" applyProtection="1">
      <alignment horizontal="center" vertical="center" wrapText="1"/>
    </xf>
    <xf numFmtId="49" fontId="0" fillId="0" borderId="59" xfId="0" applyBorder="1">
      <alignment vertical="top"/>
    </xf>
    <xf numFmtId="49" fontId="5" fillId="0" borderId="6" xfId="30" applyNumberFormat="1" applyFont="1" applyFill="1" applyBorder="1" applyAlignment="1" applyProtection="1">
      <alignment horizontal="center" vertical="center" wrapText="1"/>
    </xf>
    <xf numFmtId="49" fontId="0" fillId="0" borderId="6" xfId="0" applyBorder="1">
      <alignment vertical="top"/>
    </xf>
    <xf numFmtId="49" fontId="0" fillId="7" borderId="6" xfId="0" applyNumberFormat="1" applyFill="1" applyBorder="1" applyAlignment="1" applyProtection="1">
      <alignment horizontal="center" vertical="center" wrapText="1"/>
    </xf>
    <xf numFmtId="49" fontId="0" fillId="7" borderId="6" xfId="0" applyNumberFormat="1" applyFill="1" applyBorder="1" applyProtection="1">
      <alignment vertical="top"/>
    </xf>
    <xf numFmtId="49" fontId="0" fillId="6" borderId="69" xfId="0" applyFill="1" applyBorder="1" applyProtection="1">
      <alignment vertical="top"/>
    </xf>
    <xf numFmtId="0" fontId="0" fillId="0" borderId="58" xfId="0" applyNumberFormat="1" applyBorder="1" applyAlignment="1">
      <alignment horizontal="center" vertical="center"/>
    </xf>
    <xf numFmtId="49" fontId="0" fillId="0" borderId="60" xfId="0" applyBorder="1">
      <alignment vertical="top"/>
    </xf>
    <xf numFmtId="0" fontId="5" fillId="6" borderId="58" xfId="30" applyNumberFormat="1" applyFont="1" applyFill="1" applyBorder="1" applyAlignment="1" applyProtection="1">
      <alignment horizontal="center" vertical="center" wrapText="1"/>
    </xf>
    <xf numFmtId="49" fontId="0" fillId="6" borderId="59" xfId="0" applyFill="1" applyBorder="1" applyAlignment="1" applyProtection="1">
      <alignment vertical="top"/>
    </xf>
    <xf numFmtId="49" fontId="0" fillId="6" borderId="61" xfId="0" applyFill="1" applyBorder="1" applyAlignment="1" applyProtection="1">
      <alignment vertical="top"/>
    </xf>
    <xf numFmtId="0" fontId="5" fillId="6" borderId="62" xfId="47" applyNumberFormat="1" applyFont="1" applyFill="1" applyBorder="1" applyAlignment="1" applyProtection="1">
      <alignment horizontal="center" vertical="center" wrapText="1"/>
    </xf>
    <xf numFmtId="0" fontId="5" fillId="6" borderId="63" xfId="47" applyNumberFormat="1" applyFont="1" applyFill="1" applyBorder="1" applyAlignment="1" applyProtection="1">
      <alignment horizontal="center" vertical="center" wrapText="1"/>
    </xf>
    <xf numFmtId="0" fontId="5" fillId="6" borderId="64" xfId="47" applyNumberFormat="1" applyFont="1" applyFill="1" applyBorder="1" applyAlignment="1" applyProtection="1">
      <alignment horizontal="center" vertical="center" wrapText="1"/>
    </xf>
    <xf numFmtId="0" fontId="5" fillId="6" borderId="65" xfId="47" applyNumberFormat="1" applyFont="1" applyFill="1" applyBorder="1" applyAlignment="1" applyProtection="1">
      <alignment horizontal="center" vertical="center" wrapText="1"/>
    </xf>
    <xf numFmtId="49" fontId="0" fillId="6" borderId="59" xfId="0" applyFill="1" applyBorder="1" applyProtection="1">
      <alignment vertical="top"/>
    </xf>
    <xf numFmtId="49" fontId="0" fillId="6" borderId="66" xfId="0" applyFill="1" applyBorder="1" applyProtection="1">
      <alignment vertical="top"/>
    </xf>
    <xf numFmtId="49" fontId="0" fillId="0" borderId="66" xfId="0" applyBorder="1">
      <alignment vertical="top"/>
    </xf>
    <xf numFmtId="0" fontId="17" fillId="0" borderId="26" xfId="29" applyFont="1" applyFill="1" applyBorder="1" applyAlignment="1" applyProtection="1">
      <alignment horizontal="center" vertical="center" wrapText="1"/>
    </xf>
    <xf numFmtId="0" fontId="17" fillId="0" borderId="21" xfId="29" applyFont="1" applyFill="1" applyBorder="1" applyAlignment="1" applyProtection="1">
      <alignment horizontal="center" vertical="center" wrapText="1"/>
    </xf>
    <xf numFmtId="0" fontId="17" fillId="0" borderId="24" xfId="29" applyFont="1" applyFill="1" applyBorder="1" applyAlignment="1" applyProtection="1">
      <alignment horizontal="center" vertical="center" wrapText="1"/>
    </xf>
    <xf numFmtId="0" fontId="5" fillId="0" borderId="6" xfId="40" applyFont="1" applyFill="1" applyBorder="1" applyAlignment="1" applyProtection="1">
      <alignment horizontal="right" vertical="center" wrapText="1"/>
    </xf>
    <xf numFmtId="0" fontId="5" fillId="0" borderId="21" xfId="40" applyFont="1" applyFill="1" applyBorder="1" applyAlignment="1" applyProtection="1">
      <alignment horizontal="center" vertical="center" wrapText="1"/>
    </xf>
    <xf numFmtId="0" fontId="5" fillId="0" borderId="25" xfId="40" applyFont="1" applyFill="1" applyBorder="1" applyAlignment="1" applyProtection="1">
      <alignment horizontal="center" vertical="center" wrapText="1"/>
    </xf>
    <xf numFmtId="0" fontId="51" fillId="0" borderId="6" xfId="40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23" xfId="29" applyFont="1" applyFill="1" applyBorder="1" applyAlignment="1" applyProtection="1">
      <alignment horizontal="center" vertical="center" wrapText="1"/>
    </xf>
    <xf numFmtId="0" fontId="5" fillId="0" borderId="25" xfId="29" applyFont="1" applyFill="1" applyBorder="1" applyAlignment="1" applyProtection="1">
      <alignment horizontal="center" vertical="center" wrapText="1"/>
    </xf>
    <xf numFmtId="0" fontId="5" fillId="0" borderId="28" xfId="29" applyFont="1" applyFill="1" applyBorder="1" applyAlignment="1" applyProtection="1">
      <alignment horizontal="center" vertical="center" wrapText="1"/>
    </xf>
    <xf numFmtId="0" fontId="5" fillId="0" borderId="18" xfId="29" applyFont="1" applyFill="1" applyBorder="1" applyAlignment="1" applyProtection="1">
      <alignment horizontal="center" vertical="center" wrapText="1"/>
    </xf>
    <xf numFmtId="0" fontId="5" fillId="0" borderId="6" xfId="29" applyFont="1" applyFill="1" applyBorder="1" applyAlignment="1" applyProtection="1">
      <alignment horizontal="center" vertical="center" wrapText="1"/>
    </xf>
    <xf numFmtId="0" fontId="5" fillId="0" borderId="17" xfId="29" applyFont="1" applyFill="1" applyBorder="1" applyAlignment="1" applyProtection="1">
      <alignment horizontal="center" vertical="center" wrapText="1"/>
    </xf>
    <xf numFmtId="0" fontId="5" fillId="0" borderId="0" xfId="40" applyFont="1" applyFill="1" applyBorder="1" applyAlignment="1" applyProtection="1">
      <alignment horizontal="right" vertical="center" wrapText="1"/>
    </xf>
    <xf numFmtId="0" fontId="5" fillId="0" borderId="26" xfId="40" applyFont="1" applyFill="1" applyBorder="1" applyAlignment="1" applyProtection="1">
      <alignment horizontal="center" vertical="center" wrapText="1"/>
    </xf>
    <xf numFmtId="0" fontId="5" fillId="0" borderId="23" xfId="40" applyFont="1" applyFill="1" applyBorder="1" applyAlignment="1" applyProtection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49" fontId="0" fillId="11" borderId="21" xfId="47" applyNumberFormat="1" applyFont="1" applyFill="1" applyBorder="1" applyAlignment="1" applyProtection="1">
      <alignment horizontal="center" vertical="center" wrapText="1"/>
      <protection locked="0"/>
    </xf>
    <xf numFmtId="49" fontId="39" fillId="11" borderId="25" xfId="47" applyNumberFormat="1" applyFont="1" applyFill="1" applyBorder="1" applyAlignment="1" applyProtection="1">
      <alignment horizontal="center" vertical="center" wrapText="1"/>
      <protection locked="0"/>
    </xf>
    <xf numFmtId="49" fontId="5" fillId="11" borderId="58" xfId="47" applyNumberFormat="1" applyFont="1" applyFill="1" applyBorder="1" applyAlignment="1" applyProtection="1">
      <alignment horizontal="center" vertical="center" wrapText="1"/>
    </xf>
    <xf numFmtId="49" fontId="5" fillId="11" borderId="60" xfId="47" applyNumberFormat="1" applyFont="1" applyFill="1" applyBorder="1" applyAlignment="1" applyProtection="1">
      <alignment horizontal="center" vertical="center" wrapText="1"/>
    </xf>
    <xf numFmtId="49" fontId="5" fillId="0" borderId="50" xfId="47" applyNumberFormat="1" applyFont="1" applyFill="1" applyBorder="1" applyAlignment="1" applyProtection="1">
      <alignment horizontal="center" vertical="center" wrapText="1"/>
    </xf>
    <xf numFmtId="0" fontId="5" fillId="0" borderId="6" xfId="48" applyFont="1" applyFill="1" applyBorder="1" applyAlignment="1" applyProtection="1">
      <alignment horizontal="center" vertical="center" wrapText="1"/>
    </xf>
    <xf numFmtId="0" fontId="30" fillId="7" borderId="49" xfId="30" applyNumberFormat="1" applyFont="1" applyFill="1" applyBorder="1" applyAlignment="1" applyProtection="1">
      <alignment horizontal="center" vertical="center" wrapText="1"/>
    </xf>
    <xf numFmtId="0" fontId="5" fillId="8" borderId="24" xfId="48" applyNumberFormat="1" applyFont="1" applyFill="1" applyBorder="1" applyAlignment="1" applyProtection="1">
      <alignment horizontal="left" vertical="center" wrapText="1"/>
      <protection locked="0"/>
    </xf>
    <xf numFmtId="0" fontId="5" fillId="8" borderId="27" xfId="48" applyNumberFormat="1" applyFont="1" applyFill="1" applyBorder="1" applyAlignment="1" applyProtection="1">
      <alignment horizontal="left" vertical="center" wrapText="1"/>
      <protection locked="0"/>
    </xf>
    <xf numFmtId="0" fontId="5" fillId="8" borderId="26" xfId="48" applyNumberFormat="1" applyFont="1" applyFill="1" applyBorder="1" applyAlignment="1" applyProtection="1">
      <alignment horizontal="left" vertical="center" wrapText="1"/>
      <protection locked="0"/>
    </xf>
    <xf numFmtId="49" fontId="5" fillId="10" borderId="17" xfId="47" applyNumberFormat="1" applyFont="1" applyFill="1" applyBorder="1" applyAlignment="1" applyProtection="1">
      <alignment horizontal="center" vertical="center" wrapText="1"/>
      <protection locked="0"/>
    </xf>
    <xf numFmtId="49" fontId="5" fillId="10" borderId="20" xfId="47" applyNumberFormat="1" applyFont="1" applyFill="1" applyBorder="1" applyAlignment="1" applyProtection="1">
      <alignment horizontal="center" vertical="center" wrapText="1"/>
      <protection locked="0"/>
    </xf>
    <xf numFmtId="49" fontId="5" fillId="10" borderId="18" xfId="47" applyNumberFormat="1" applyFont="1" applyFill="1" applyBorder="1" applyAlignment="1" applyProtection="1">
      <alignment horizontal="center" vertical="center" wrapText="1"/>
      <protection locked="0"/>
    </xf>
    <xf numFmtId="0" fontId="35" fillId="0" borderId="22" xfId="48" applyFont="1" applyFill="1" applyBorder="1" applyAlignment="1" applyProtection="1">
      <alignment horizontal="center" vertical="center" wrapText="1"/>
    </xf>
    <xf numFmtId="0" fontId="5" fillId="0" borderId="21" xfId="48" applyFont="1" applyFill="1" applyBorder="1" applyAlignment="1" applyProtection="1">
      <alignment horizontal="center" vertical="center" wrapText="1"/>
    </xf>
    <xf numFmtId="0" fontId="5" fillId="0" borderId="33" xfId="48" applyFont="1" applyFill="1" applyBorder="1" applyAlignment="1" applyProtection="1">
      <alignment horizontal="center" vertical="center" wrapText="1"/>
    </xf>
    <xf numFmtId="0" fontId="5" fillId="0" borderId="25" xfId="48" applyFont="1" applyFill="1" applyBorder="1" applyAlignment="1" applyProtection="1">
      <alignment horizontal="center" vertical="center" wrapText="1"/>
    </xf>
    <xf numFmtId="49" fontId="42" fillId="12" borderId="21" xfId="0" applyFont="1" applyFill="1" applyBorder="1" applyAlignment="1" applyProtection="1">
      <alignment horizontal="center" vertical="center" textRotation="90" wrapText="1"/>
    </xf>
    <xf numFmtId="49" fontId="42" fillId="12" borderId="33" xfId="0" applyFont="1" applyFill="1" applyBorder="1" applyAlignment="1" applyProtection="1">
      <alignment horizontal="center" vertical="center" textRotation="90" wrapText="1"/>
    </xf>
    <xf numFmtId="49" fontId="42" fillId="12" borderId="25" xfId="0" applyFont="1" applyFill="1" applyBorder="1" applyAlignment="1" applyProtection="1">
      <alignment horizontal="center" vertical="center" textRotation="90" wrapText="1"/>
    </xf>
    <xf numFmtId="0" fontId="5" fillId="13" borderId="6" xfId="38" applyFont="1" applyFill="1" applyBorder="1" applyAlignment="1" applyProtection="1">
      <alignment horizontal="center" vertical="center" wrapText="1"/>
    </xf>
    <xf numFmtId="0" fontId="5" fillId="13" borderId="24" xfId="40" applyFont="1" applyFill="1" applyBorder="1" applyAlignment="1" applyProtection="1">
      <alignment horizontal="center" vertical="center" wrapText="1"/>
    </xf>
    <xf numFmtId="0" fontId="5" fillId="13" borderId="27" xfId="40" applyFont="1" applyFill="1" applyBorder="1" applyAlignment="1" applyProtection="1">
      <alignment horizontal="center" vertical="center" wrapText="1"/>
    </xf>
    <xf numFmtId="0" fontId="5" fillId="13" borderId="28" xfId="40" applyFont="1" applyFill="1" applyBorder="1" applyAlignment="1" applyProtection="1">
      <alignment horizontal="center" vertical="center" wrapText="1"/>
    </xf>
    <xf numFmtId="0" fontId="5" fillId="13" borderId="22" xfId="40" applyFont="1" applyFill="1" applyBorder="1" applyAlignment="1" applyProtection="1">
      <alignment horizontal="center" vertical="center" wrapText="1"/>
    </xf>
    <xf numFmtId="0" fontId="0" fillId="13" borderId="17" xfId="40" applyFont="1" applyFill="1" applyBorder="1" applyAlignment="1" applyProtection="1">
      <alignment horizontal="center" vertical="center" wrapText="1"/>
    </xf>
    <xf numFmtId="0" fontId="0" fillId="13" borderId="20" xfId="40" applyFont="1" applyFill="1" applyBorder="1" applyAlignment="1" applyProtection="1">
      <alignment horizontal="center" vertical="center" wrapText="1"/>
    </xf>
    <xf numFmtId="0" fontId="5" fillId="7" borderId="21" xfId="48" applyFont="1" applyFill="1" applyBorder="1" applyAlignment="1" applyProtection="1">
      <alignment horizontal="center" vertical="center" wrapText="1"/>
    </xf>
    <xf numFmtId="0" fontId="5" fillId="7" borderId="33" xfId="48" applyFont="1" applyFill="1" applyBorder="1" applyAlignment="1" applyProtection="1">
      <alignment horizontal="center" vertical="center" wrapText="1"/>
    </xf>
    <xf numFmtId="0" fontId="5" fillId="7" borderId="25" xfId="48" applyFont="1" applyFill="1" applyBorder="1" applyAlignment="1" applyProtection="1">
      <alignment horizontal="center" vertical="center" wrapText="1"/>
    </xf>
    <xf numFmtId="0" fontId="0" fillId="7" borderId="17" xfId="33" applyNumberFormat="1" applyFont="1" applyFill="1" applyBorder="1" applyAlignment="1" applyProtection="1">
      <alignment horizontal="center" vertical="center" wrapText="1"/>
    </xf>
    <xf numFmtId="0" fontId="0" fillId="7" borderId="20" xfId="33" applyNumberFormat="1" applyFont="1" applyFill="1" applyBorder="1" applyAlignment="1" applyProtection="1">
      <alignment horizontal="center" vertical="center" wrapText="1"/>
    </xf>
    <xf numFmtId="0" fontId="0" fillId="7" borderId="18" xfId="33" applyNumberFormat="1" applyFont="1" applyFill="1" applyBorder="1" applyAlignment="1" applyProtection="1">
      <alignment horizontal="center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5" fillId="6" borderId="6" xfId="47" applyNumberFormat="1" applyFont="1" applyFill="1" applyBorder="1" applyAlignment="1" applyProtection="1">
      <alignment horizontal="left" vertical="center" wrapText="1"/>
    </xf>
    <xf numFmtId="0" fontId="17" fillId="0" borderId="26" xfId="49" applyFont="1" applyFill="1" applyBorder="1" applyAlignment="1">
      <alignment horizontal="center" vertical="center" wrapText="1"/>
    </xf>
    <xf numFmtId="0" fontId="17" fillId="0" borderId="21" xfId="49" applyFont="1" applyFill="1" applyBorder="1" applyAlignment="1">
      <alignment horizontal="center" vertical="center" wrapText="1"/>
    </xf>
    <xf numFmtId="0" fontId="17" fillId="0" borderId="24" xfId="49" applyFont="1" applyFill="1" applyBorder="1" applyAlignment="1">
      <alignment horizontal="center" vertical="center" wrapText="1"/>
    </xf>
    <xf numFmtId="0" fontId="5" fillId="7" borderId="6" xfId="48" applyFont="1" applyFill="1" applyBorder="1" applyAlignment="1" applyProtection="1">
      <alignment horizontal="center" vertical="center" wrapText="1"/>
    </xf>
    <xf numFmtId="0" fontId="63" fillId="0" borderId="0" xfId="48" applyFont="1" applyFill="1" applyBorder="1" applyAlignment="1" applyProtection="1">
      <alignment horizontal="center" vertical="center" wrapText="1"/>
    </xf>
    <xf numFmtId="0" fontId="17" fillId="0" borderId="26" xfId="49" applyFont="1" applyBorder="1" applyAlignment="1">
      <alignment horizontal="center" vertical="center" wrapText="1"/>
    </xf>
    <xf numFmtId="0" fontId="17" fillId="0" borderId="27" xfId="49" applyFont="1" applyBorder="1" applyAlignment="1">
      <alignment horizontal="center" vertical="center" wrapText="1"/>
    </xf>
    <xf numFmtId="0" fontId="5" fillId="0" borderId="22" xfId="29" applyFont="1" applyFill="1" applyBorder="1" applyAlignment="1" applyProtection="1">
      <alignment horizontal="center" vertical="center" wrapText="1"/>
    </xf>
    <xf numFmtId="0" fontId="0" fillId="13" borderId="6" xfId="40" applyFont="1" applyFill="1" applyBorder="1" applyAlignment="1" applyProtection="1">
      <alignment horizontal="center" vertical="center" wrapText="1"/>
    </xf>
    <xf numFmtId="49" fontId="42" fillId="12" borderId="17" xfId="0" applyFont="1" applyFill="1" applyBorder="1" applyAlignment="1" applyProtection="1">
      <alignment horizontal="center" vertical="center" textRotation="90" wrapText="1"/>
    </xf>
    <xf numFmtId="0" fontId="51" fillId="0" borderId="22" xfId="40" applyFont="1" applyFill="1" applyBorder="1" applyAlignment="1" applyProtection="1">
      <alignment horizontal="center" vertical="center" wrapText="1"/>
    </xf>
    <xf numFmtId="0" fontId="0" fillId="7" borderId="6" xfId="33" applyNumberFormat="1" applyFont="1" applyFill="1" applyBorder="1" applyAlignment="1" applyProtection="1">
      <alignment horizontal="center" vertical="center" wrapText="1"/>
    </xf>
    <xf numFmtId="0" fontId="5" fillId="7" borderId="6" xfId="33" applyNumberFormat="1" applyFont="1" applyFill="1" applyBorder="1" applyAlignment="1" applyProtection="1">
      <alignment horizontal="center" vertical="center" wrapText="1"/>
    </xf>
    <xf numFmtId="0" fontId="5" fillId="0" borderId="0" xfId="47" applyNumberFormat="1" applyFont="1" applyFill="1" applyBorder="1" applyAlignment="1" applyProtection="1">
      <alignment horizontal="center" vertical="center" wrapText="1"/>
    </xf>
    <xf numFmtId="49" fontId="0" fillId="11" borderId="33" xfId="47" applyNumberFormat="1" applyFont="1" applyFill="1" applyBorder="1" applyAlignment="1" applyProtection="1">
      <alignment horizontal="center" vertical="center" wrapText="1"/>
      <protection locked="0"/>
    </xf>
    <xf numFmtId="49" fontId="5" fillId="11" borderId="59" xfId="47" applyNumberFormat="1" applyFont="1" applyFill="1" applyBorder="1" applyAlignment="1" applyProtection="1">
      <alignment horizontal="center" vertical="center" wrapText="1"/>
    </xf>
    <xf numFmtId="4" fontId="5" fillId="6" borderId="17" xfId="27" applyNumberFormat="1" applyFont="1" applyFill="1" applyBorder="1" applyAlignment="1" applyProtection="1">
      <alignment horizontal="left" vertical="center" wrapText="1"/>
    </xf>
    <xf numFmtId="4" fontId="5" fillId="6" borderId="20" xfId="27" applyNumberFormat="1" applyFont="1" applyFill="1" applyBorder="1" applyAlignment="1" applyProtection="1">
      <alignment horizontal="left" vertical="center" wrapText="1"/>
    </xf>
    <xf numFmtId="4" fontId="5" fillId="6" borderId="18" xfId="27" applyNumberFormat="1" applyFont="1" applyFill="1" applyBorder="1" applyAlignment="1" applyProtection="1">
      <alignment horizontal="left" vertical="center" wrapText="1"/>
    </xf>
    <xf numFmtId="0" fontId="5" fillId="6" borderId="17" xfId="27" applyNumberFormat="1" applyFont="1" applyFill="1" applyBorder="1" applyAlignment="1" applyProtection="1">
      <alignment horizontal="left" vertical="center" wrapText="1"/>
    </xf>
    <xf numFmtId="0" fontId="5" fillId="6" borderId="20" xfId="27" applyNumberFormat="1" applyFont="1" applyFill="1" applyBorder="1" applyAlignment="1" applyProtection="1">
      <alignment horizontal="left" vertical="center" wrapText="1"/>
    </xf>
    <xf numFmtId="0" fontId="5" fillId="6" borderId="18" xfId="27" applyNumberFormat="1" applyFont="1" applyFill="1" applyBorder="1" applyAlignment="1" applyProtection="1">
      <alignment horizontal="left" vertical="center" wrapText="1"/>
    </xf>
    <xf numFmtId="49" fontId="63" fillId="0" borderId="0" xfId="0" applyNumberFormat="1" applyFont="1" applyFill="1" applyBorder="1" applyAlignment="1" applyProtection="1">
      <alignment horizontal="center" vertical="center"/>
    </xf>
    <xf numFmtId="0" fontId="5" fillId="10" borderId="17" xfId="47" applyNumberFormat="1" applyFont="1" applyFill="1" applyBorder="1" applyAlignment="1" applyProtection="1">
      <alignment horizontal="left" vertical="center" wrapText="1"/>
      <protection locked="0"/>
    </xf>
    <xf numFmtId="0" fontId="5" fillId="10" borderId="20" xfId="47" applyNumberFormat="1" applyFont="1" applyFill="1" applyBorder="1" applyAlignment="1" applyProtection="1">
      <alignment horizontal="left" vertical="center" wrapText="1"/>
      <protection locked="0"/>
    </xf>
    <xf numFmtId="0" fontId="5" fillId="10" borderId="18" xfId="47" applyNumberFormat="1" applyFont="1" applyFill="1" applyBorder="1" applyAlignment="1" applyProtection="1">
      <alignment horizontal="left" vertical="center" wrapText="1"/>
      <protection locked="0"/>
    </xf>
    <xf numFmtId="0" fontId="5" fillId="6" borderId="72" xfId="47" applyNumberFormat="1" applyFont="1" applyFill="1" applyBorder="1" applyAlignment="1" applyProtection="1">
      <alignment horizontal="left" vertical="center" wrapText="1"/>
    </xf>
    <xf numFmtId="0" fontId="5" fillId="6" borderId="20" xfId="47" applyNumberFormat="1" applyFont="1" applyFill="1" applyBorder="1" applyAlignment="1" applyProtection="1">
      <alignment horizontal="left" vertical="center" wrapText="1"/>
    </xf>
    <xf numFmtId="0" fontId="5" fillId="6" borderId="18" xfId="47" applyNumberFormat="1" applyFont="1" applyFill="1" applyBorder="1" applyAlignment="1" applyProtection="1">
      <alignment horizontal="left" vertical="center" wrapText="1"/>
    </xf>
    <xf numFmtId="0" fontId="17" fillId="0" borderId="21" xfId="49" applyFont="1" applyBorder="1" applyAlignment="1">
      <alignment horizontal="center" vertical="center" wrapText="1"/>
    </xf>
    <xf numFmtId="0" fontId="17" fillId="0" borderId="24" xfId="49" applyFont="1" applyBorder="1" applyAlignment="1">
      <alignment horizontal="center" vertical="center" wrapText="1"/>
    </xf>
    <xf numFmtId="49" fontId="5" fillId="11" borderId="70" xfId="47" applyNumberFormat="1" applyFont="1" applyFill="1" applyBorder="1" applyAlignment="1" applyProtection="1">
      <alignment horizontal="center" vertical="center" wrapText="1"/>
    </xf>
    <xf numFmtId="49" fontId="5" fillId="11" borderId="63" xfId="47" applyNumberFormat="1" applyFont="1" applyFill="1" applyBorder="1" applyAlignment="1" applyProtection="1">
      <alignment horizontal="center" vertical="center" wrapText="1"/>
    </xf>
    <xf numFmtId="49" fontId="39" fillId="11" borderId="57" xfId="47" applyNumberFormat="1" applyFont="1" applyFill="1" applyBorder="1" applyAlignment="1" applyProtection="1">
      <alignment horizontal="center" vertical="center" wrapText="1"/>
      <protection locked="0"/>
    </xf>
    <xf numFmtId="49" fontId="39" fillId="11" borderId="67" xfId="47" applyNumberFormat="1" applyFont="1" applyFill="1" applyBorder="1" applyAlignment="1" applyProtection="1">
      <alignment horizontal="center" vertical="center" wrapText="1"/>
      <protection locked="0"/>
    </xf>
    <xf numFmtId="49" fontId="5" fillId="11" borderId="71" xfId="47" applyNumberFormat="1" applyFont="1" applyFill="1" applyBorder="1" applyAlignment="1" applyProtection="1">
      <alignment horizontal="center" vertical="center" wrapText="1"/>
    </xf>
    <xf numFmtId="49" fontId="5" fillId="10" borderId="17" xfId="47" applyNumberFormat="1" applyFont="1" applyFill="1" applyBorder="1" applyAlignment="1" applyProtection="1">
      <alignment horizontal="left" vertical="center" wrapText="1"/>
      <protection locked="0"/>
    </xf>
    <xf numFmtId="49" fontId="5" fillId="10" borderId="20" xfId="47" applyNumberFormat="1" applyFont="1" applyFill="1" applyBorder="1" applyAlignment="1" applyProtection="1">
      <alignment horizontal="left" vertical="center" wrapText="1"/>
      <protection locked="0"/>
    </xf>
    <xf numFmtId="49" fontId="5" fillId="10" borderId="18" xfId="47" applyNumberFormat="1" applyFont="1" applyFill="1" applyBorder="1" applyAlignment="1" applyProtection="1">
      <alignment horizontal="left" vertical="center" wrapText="1"/>
      <protection locked="0"/>
    </xf>
    <xf numFmtId="4" fontId="5" fillId="8" borderId="57" xfId="48" applyNumberFormat="1" applyFont="1" applyFill="1" applyBorder="1" applyAlignment="1" applyProtection="1">
      <alignment horizontal="right" vertical="center" wrapText="1"/>
      <protection locked="0"/>
    </xf>
    <xf numFmtId="4" fontId="5" fillId="8" borderId="67" xfId="48" applyNumberFormat="1" applyFont="1" applyFill="1" applyBorder="1" applyAlignment="1" applyProtection="1">
      <alignment horizontal="right" vertical="center" wrapText="1"/>
      <protection locked="0"/>
    </xf>
    <xf numFmtId="4" fontId="5" fillId="8" borderId="66" xfId="48" applyNumberFormat="1" applyFont="1" applyFill="1" applyBorder="1" applyAlignment="1" applyProtection="1">
      <alignment horizontal="right" vertical="center" wrapText="1"/>
      <protection locked="0"/>
    </xf>
    <xf numFmtId="4" fontId="5" fillId="0" borderId="24" xfId="48" applyNumberFormat="1" applyFont="1" applyFill="1" applyBorder="1" applyAlignment="1" applyProtection="1">
      <alignment horizontal="right" vertical="center" wrapText="1"/>
    </xf>
    <xf numFmtId="4" fontId="5" fillId="0" borderId="28" xfId="48" applyNumberFormat="1" applyFont="1" applyFill="1" applyBorder="1" applyAlignment="1" applyProtection="1">
      <alignment horizontal="right" vertical="center" wrapText="1"/>
    </xf>
    <xf numFmtId="49" fontId="5" fillId="11" borderId="73" xfId="47" applyNumberFormat="1" applyFont="1" applyFill="1" applyBorder="1" applyAlignment="1" applyProtection="1">
      <alignment horizontal="center" vertical="center" wrapText="1"/>
    </xf>
    <xf numFmtId="49" fontId="5" fillId="11" borderId="74" xfId="47" applyNumberFormat="1" applyFont="1" applyFill="1" applyBorder="1" applyAlignment="1" applyProtection="1">
      <alignment horizontal="center" vertical="center" wrapText="1"/>
    </xf>
    <xf numFmtId="49" fontId="42" fillId="0" borderId="6" xfId="0" applyFont="1" applyFill="1" applyBorder="1" applyAlignment="1" applyProtection="1">
      <alignment horizontal="center" vertical="center"/>
    </xf>
    <xf numFmtId="49" fontId="5" fillId="11" borderId="50" xfId="47" applyNumberFormat="1" applyFont="1" applyFill="1" applyBorder="1" applyAlignment="1" applyProtection="1">
      <alignment horizontal="center" vertical="center" wrapText="1"/>
    </xf>
    <xf numFmtId="0" fontId="5" fillId="0" borderId="57" xfId="48" applyNumberFormat="1" applyFont="1" applyFill="1" applyBorder="1" applyAlignment="1" applyProtection="1">
      <alignment horizontal="center" vertical="center" wrapText="1"/>
    </xf>
    <xf numFmtId="0" fontId="5" fillId="0" borderId="67" xfId="48" applyNumberFormat="1" applyFont="1" applyFill="1" applyBorder="1" applyAlignment="1" applyProtection="1">
      <alignment horizontal="center" vertical="center" wrapText="1"/>
    </xf>
    <xf numFmtId="0" fontId="5" fillId="0" borderId="66" xfId="48" applyNumberFormat="1" applyFont="1" applyFill="1" applyBorder="1" applyAlignment="1" applyProtection="1">
      <alignment horizontal="center" vertical="center" wrapText="1"/>
    </xf>
    <xf numFmtId="0" fontId="35" fillId="0" borderId="21" xfId="48" applyFont="1" applyFill="1" applyBorder="1" applyAlignment="1" applyProtection="1">
      <alignment horizontal="center" vertical="center" wrapText="1"/>
    </xf>
    <xf numFmtId="0" fontId="35" fillId="0" borderId="33" xfId="48" applyFont="1" applyFill="1" applyBorder="1" applyAlignment="1" applyProtection="1">
      <alignment horizontal="center" vertical="center" wrapText="1"/>
    </xf>
    <xf numFmtId="0" fontId="35" fillId="0" borderId="25" xfId="48" applyFont="1" applyFill="1" applyBorder="1" applyAlignment="1" applyProtection="1">
      <alignment horizontal="center" vertical="center" wrapText="1"/>
    </xf>
    <xf numFmtId="0" fontId="5" fillId="6" borderId="6" xfId="48" applyNumberFormat="1" applyFont="1" applyFill="1" applyBorder="1" applyAlignment="1" applyProtection="1">
      <alignment horizontal="left" vertical="center" wrapText="1"/>
    </xf>
    <xf numFmtId="0" fontId="0" fillId="7" borderId="24" xfId="33" applyNumberFormat="1" applyFont="1" applyFill="1" applyBorder="1" applyAlignment="1" applyProtection="1">
      <alignment horizontal="center" vertical="center" wrapText="1"/>
    </xf>
    <xf numFmtId="0" fontId="0" fillId="7" borderId="27" xfId="33" applyNumberFormat="1" applyFont="1" applyFill="1" applyBorder="1" applyAlignment="1" applyProtection="1">
      <alignment horizontal="center" vertical="center" wrapText="1"/>
    </xf>
    <xf numFmtId="0" fontId="0" fillId="7" borderId="26" xfId="33" applyNumberFormat="1" applyFont="1" applyFill="1" applyBorder="1" applyAlignment="1" applyProtection="1">
      <alignment horizontal="center" vertical="center" wrapText="1"/>
    </xf>
    <xf numFmtId="0" fontId="0" fillId="7" borderId="30" xfId="33" applyNumberFormat="1" applyFont="1" applyFill="1" applyBorder="1" applyAlignment="1" applyProtection="1">
      <alignment horizontal="center" vertical="center" wrapText="1"/>
    </xf>
    <xf numFmtId="0" fontId="0" fillId="7" borderId="0" xfId="33" applyNumberFormat="1" applyFont="1" applyFill="1" applyBorder="1" applyAlignment="1" applyProtection="1">
      <alignment horizontal="center" vertical="center" wrapText="1"/>
    </xf>
    <xf numFmtId="0" fontId="0" fillId="7" borderId="5" xfId="33" applyNumberFormat="1" applyFont="1" applyFill="1" applyBorder="1" applyAlignment="1" applyProtection="1">
      <alignment horizontal="center" vertical="center" wrapText="1"/>
    </xf>
    <xf numFmtId="0" fontId="0" fillId="7" borderId="28" xfId="33" applyNumberFormat="1" applyFont="1" applyFill="1" applyBorder="1" applyAlignment="1" applyProtection="1">
      <alignment horizontal="center" vertical="center" wrapText="1"/>
    </xf>
    <xf numFmtId="0" fontId="0" fillId="7" borderId="22" xfId="33" applyNumberFormat="1" applyFont="1" applyFill="1" applyBorder="1" applyAlignment="1" applyProtection="1">
      <alignment horizontal="center" vertical="center" wrapText="1"/>
    </xf>
    <xf numFmtId="0" fontId="0" fillId="7" borderId="23" xfId="33" applyNumberFormat="1" applyFont="1" applyFill="1" applyBorder="1" applyAlignment="1" applyProtection="1">
      <alignment horizontal="center" vertical="center" wrapText="1"/>
    </xf>
    <xf numFmtId="0" fontId="5" fillId="6" borderId="6" xfId="40" applyNumberFormat="1" applyFont="1" applyFill="1" applyBorder="1" applyAlignment="1" applyProtection="1">
      <alignment horizontal="left" vertical="center" wrapText="1"/>
    </xf>
    <xf numFmtId="0" fontId="5" fillId="7" borderId="24" xfId="48" applyFont="1" applyFill="1" applyBorder="1" applyAlignment="1" applyProtection="1">
      <alignment horizontal="center" vertical="center" wrapText="1"/>
    </xf>
    <xf numFmtId="0" fontId="5" fillId="7" borderId="27" xfId="48" applyFont="1" applyFill="1" applyBorder="1" applyAlignment="1" applyProtection="1">
      <alignment horizontal="center" vertical="center" wrapText="1"/>
    </xf>
    <xf numFmtId="0" fontId="5" fillId="7" borderId="26" xfId="48" applyFont="1" applyFill="1" applyBorder="1" applyAlignment="1" applyProtection="1">
      <alignment horizontal="center" vertical="center" wrapText="1"/>
    </xf>
    <xf numFmtId="0" fontId="5" fillId="7" borderId="30" xfId="48" applyFont="1" applyFill="1" applyBorder="1" applyAlignment="1" applyProtection="1">
      <alignment horizontal="center" vertical="center" wrapText="1"/>
    </xf>
    <xf numFmtId="0" fontId="5" fillId="7" borderId="0" xfId="48" applyFont="1" applyFill="1" applyBorder="1" applyAlignment="1" applyProtection="1">
      <alignment horizontal="center" vertical="center" wrapText="1"/>
    </xf>
    <xf numFmtId="0" fontId="5" fillId="7" borderId="5" xfId="48" applyFont="1" applyFill="1" applyBorder="1" applyAlignment="1" applyProtection="1">
      <alignment horizontal="center" vertical="center" wrapText="1"/>
    </xf>
    <xf numFmtId="0" fontId="5" fillId="7" borderId="28" xfId="48" applyFont="1" applyFill="1" applyBorder="1" applyAlignment="1" applyProtection="1">
      <alignment horizontal="center" vertical="center" wrapText="1"/>
    </xf>
    <xf numFmtId="0" fontId="5" fillId="7" borderId="22" xfId="48" applyFont="1" applyFill="1" applyBorder="1" applyAlignment="1" applyProtection="1">
      <alignment horizontal="center" vertical="center" wrapText="1"/>
    </xf>
    <xf numFmtId="0" fontId="5" fillId="7" borderId="23" xfId="48" applyFont="1" applyFill="1" applyBorder="1" applyAlignment="1" applyProtection="1">
      <alignment horizontal="center" vertical="center" wrapText="1"/>
    </xf>
    <xf numFmtId="49" fontId="5" fillId="7" borderId="21" xfId="48" applyNumberFormat="1" applyFont="1" applyFill="1" applyBorder="1" applyAlignment="1" applyProtection="1">
      <alignment horizontal="center" vertical="center" wrapText="1"/>
    </xf>
    <xf numFmtId="49" fontId="5" fillId="7" borderId="25" xfId="48" applyNumberFormat="1" applyFont="1" applyFill="1" applyBorder="1" applyAlignment="1" applyProtection="1">
      <alignment horizontal="center" vertical="center" wrapText="1"/>
    </xf>
    <xf numFmtId="49" fontId="5" fillId="8" borderId="57" xfId="0" applyNumberFormat="1" applyFont="1" applyFill="1" applyBorder="1" applyAlignment="1" applyProtection="1">
      <alignment horizontal="left" vertical="center" wrapText="1" indent="3"/>
      <protection locked="0"/>
    </xf>
    <xf numFmtId="49" fontId="5" fillId="8" borderId="67" xfId="0" applyNumberFormat="1" applyFont="1" applyFill="1" applyBorder="1" applyAlignment="1" applyProtection="1">
      <alignment horizontal="left" vertical="center" wrapText="1" indent="3"/>
      <protection locked="0"/>
    </xf>
    <xf numFmtId="49" fontId="5" fillId="8" borderId="66" xfId="0" applyNumberFormat="1" applyFont="1" applyFill="1" applyBorder="1" applyAlignment="1" applyProtection="1">
      <alignment horizontal="left" vertical="center" wrapText="1" indent="3"/>
      <protection locked="0"/>
    </xf>
    <xf numFmtId="49" fontId="5" fillId="7" borderId="6" xfId="48" applyNumberFormat="1" applyFont="1" applyFill="1" applyBorder="1" applyAlignment="1" applyProtection="1">
      <alignment horizontal="center" vertical="center" wrapText="1"/>
    </xf>
    <xf numFmtId="0" fontId="63" fillId="0" borderId="0" xfId="48" applyFont="1" applyFill="1" applyAlignment="1" applyProtection="1">
      <alignment horizontal="center" vertical="center" wrapText="1"/>
    </xf>
    <xf numFmtId="0" fontId="30" fillId="7" borderId="27" xfId="30" applyNumberFormat="1" applyFont="1" applyFill="1" applyBorder="1" applyAlignment="1" applyProtection="1">
      <alignment horizontal="center" vertical="center" wrapText="1"/>
    </xf>
    <xf numFmtId="0" fontId="5" fillId="0" borderId="0" xfId="48" applyFont="1" applyFill="1" applyAlignment="1" applyProtection="1">
      <alignment horizontal="center" vertical="top" wrapText="1"/>
    </xf>
    <xf numFmtId="0" fontId="44" fillId="7" borderId="0" xfId="48" applyFont="1" applyFill="1" applyBorder="1" applyAlignment="1" applyProtection="1">
      <alignment horizontal="center" vertical="top" wrapText="1"/>
    </xf>
    <xf numFmtId="0" fontId="35" fillId="0" borderId="5" xfId="48" applyFont="1" applyFill="1" applyBorder="1" applyAlignment="1" applyProtection="1">
      <alignment horizontal="center" vertical="center" wrapText="1"/>
    </xf>
    <xf numFmtId="0" fontId="5" fillId="7" borderId="21" xfId="48" applyNumberFormat="1" applyFont="1" applyFill="1" applyBorder="1" applyAlignment="1" applyProtection="1">
      <alignment horizontal="left" vertical="center" wrapText="1"/>
    </xf>
    <xf numFmtId="0" fontId="5" fillId="7" borderId="33" xfId="48" applyNumberFormat="1" applyFont="1" applyFill="1" applyBorder="1" applyAlignment="1" applyProtection="1">
      <alignment horizontal="left" vertical="center" wrapText="1"/>
    </xf>
    <xf numFmtId="0" fontId="5" fillId="7" borderId="25" xfId="48" applyNumberFormat="1" applyFont="1" applyFill="1" applyBorder="1" applyAlignment="1" applyProtection="1">
      <alignment horizontal="left" vertical="center" wrapText="1"/>
    </xf>
    <xf numFmtId="49" fontId="5" fillId="10" borderId="21" xfId="0" applyNumberFormat="1" applyFont="1" applyFill="1" applyBorder="1" applyAlignment="1" applyProtection="1">
      <alignment horizontal="left" vertical="center" wrapText="1" indent="3"/>
      <protection locked="0"/>
    </xf>
    <xf numFmtId="49" fontId="5" fillId="10" borderId="33" xfId="0" applyNumberFormat="1" applyFont="1" applyFill="1" applyBorder="1" applyAlignment="1" applyProtection="1">
      <alignment horizontal="left" vertical="center" wrapText="1" indent="3"/>
      <protection locked="0"/>
    </xf>
    <xf numFmtId="49" fontId="5" fillId="10" borderId="25" xfId="0" applyNumberFormat="1" applyFont="1" applyFill="1" applyBorder="1" applyAlignment="1" applyProtection="1">
      <alignment horizontal="left" vertical="center" wrapText="1" indent="3"/>
      <protection locked="0"/>
    </xf>
    <xf numFmtId="49" fontId="5" fillId="0" borderId="0" xfId="0" applyNumberFormat="1" applyFont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6" borderId="6" xfId="40" applyNumberFormat="1" applyFont="1" applyFill="1" applyBorder="1" applyAlignment="1" applyProtection="1">
      <alignment horizontal="left" vertical="center" wrapText="1" indent="1"/>
    </xf>
    <xf numFmtId="0" fontId="5" fillId="6" borderId="6" xfId="40" applyNumberFormat="1" applyFont="1" applyFill="1" applyBorder="1" applyAlignment="1" applyProtection="1">
      <alignment horizontal="center" vertical="center" wrapText="1"/>
    </xf>
    <xf numFmtId="49" fontId="63" fillId="0" borderId="0" xfId="0" applyFont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49" fontId="5" fillId="0" borderId="26" xfId="0" applyFont="1" applyFill="1" applyBorder="1" applyAlignment="1">
      <alignment horizontal="center" vertical="center" wrapText="1"/>
    </xf>
    <xf numFmtId="49" fontId="5" fillId="0" borderId="21" xfId="0" applyFont="1" applyFill="1" applyBorder="1" applyAlignment="1">
      <alignment horizontal="center" vertical="center" wrapText="1"/>
    </xf>
    <xf numFmtId="49" fontId="5" fillId="0" borderId="24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49" fontId="5" fillId="0" borderId="6" xfId="0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 vertical="center"/>
    </xf>
    <xf numFmtId="0" fontId="71" fillId="0" borderId="0" xfId="36" applyNumberFormat="1" applyFont="1" applyAlignment="1">
      <alignment horizontal="justify" vertical="top" wrapText="1"/>
    </xf>
    <xf numFmtId="49" fontId="56" fillId="0" borderId="0" xfId="0" applyFont="1" applyFill="1" applyAlignment="1" applyProtection="1">
      <alignment horizontal="center" vertical="center" wrapText="1"/>
    </xf>
    <xf numFmtId="49" fontId="55" fillId="0" borderId="0" xfId="0" applyFont="1" applyFill="1" applyAlignment="1" applyProtection="1">
      <alignment horizontal="center" vertical="top" wrapText="1"/>
    </xf>
    <xf numFmtId="49" fontId="55" fillId="0" borderId="0" xfId="0" applyFont="1" applyFill="1" applyBorder="1" applyAlignment="1" applyProtection="1">
      <alignment horizontal="center" vertical="top" wrapText="1"/>
    </xf>
    <xf numFmtId="49" fontId="55" fillId="0" borderId="0" xfId="0" applyFont="1" applyFill="1" applyAlignment="1" applyProtection="1">
      <alignment horizontal="center" vertical="top"/>
    </xf>
    <xf numFmtId="49" fontId="55" fillId="0" borderId="0" xfId="0" applyFont="1" applyFill="1" applyBorder="1" applyAlignment="1" applyProtection="1">
      <alignment horizontal="center" vertical="top"/>
    </xf>
    <xf numFmtId="49" fontId="56" fillId="0" borderId="0" xfId="0" applyFont="1" applyFill="1" applyBorder="1" applyAlignment="1" applyProtection="1">
      <alignment horizontal="center" vertical="center" wrapText="1"/>
    </xf>
    <xf numFmtId="0" fontId="56" fillId="0" borderId="34" xfId="0" applyNumberFormat="1" applyFont="1" applyFill="1" applyBorder="1" applyAlignment="1" applyProtection="1">
      <alignment horizontal="left" vertical="center" wrapText="1"/>
    </xf>
    <xf numFmtId="49" fontId="55" fillId="0" borderId="4" xfId="0" applyFont="1" applyFill="1" applyBorder="1" applyAlignment="1" applyProtection="1">
      <alignment horizontal="left" vertical="center" wrapText="1"/>
    </xf>
    <xf numFmtId="49" fontId="10" fillId="0" borderId="0" xfId="36" applyFont="1" applyAlignment="1">
      <alignment horizontal="center" vertical="center"/>
    </xf>
    <xf numFmtId="0" fontId="5" fillId="0" borderId="17" xfId="41" applyNumberFormat="1" applyFont="1" applyFill="1" applyBorder="1" applyAlignment="1" applyProtection="1">
      <alignment horizontal="left" vertical="center" wrapText="1"/>
    </xf>
    <xf numFmtId="0" fontId="5" fillId="0" borderId="20" xfId="41" applyNumberFormat="1" applyFont="1" applyFill="1" applyBorder="1" applyAlignment="1" applyProtection="1">
      <alignment horizontal="left" vertical="center" wrapText="1"/>
    </xf>
    <xf numFmtId="0" fontId="5" fillId="0" borderId="18" xfId="41" applyNumberFormat="1" applyFont="1" applyFill="1" applyBorder="1" applyAlignment="1" applyProtection="1">
      <alignment horizontal="left" vertical="center" wrapText="1"/>
    </xf>
    <xf numFmtId="0" fontId="17" fillId="0" borderId="75" xfId="29" applyFont="1" applyFill="1" applyBorder="1" applyAlignment="1" applyProtection="1">
      <alignment horizontal="center" vertical="center" wrapText="1"/>
    </xf>
    <xf numFmtId="0" fontId="5" fillId="0" borderId="76" xfId="29" applyFont="1" applyFill="1" applyBorder="1" applyAlignment="1" applyProtection="1">
      <alignment horizontal="center" vertical="center" wrapText="1"/>
    </xf>
    <xf numFmtId="49" fontId="5" fillId="0" borderId="0" xfId="36" applyFont="1" applyAlignment="1">
      <alignment horizontal="left" vertical="top" wrapText="1"/>
    </xf>
    <xf numFmtId="49" fontId="43" fillId="13" borderId="20" xfId="0" applyFont="1" applyFill="1" applyBorder="1" applyAlignment="1">
      <alignment horizontal="center" vertical="center"/>
    </xf>
    <xf numFmtId="0" fontId="5" fillId="8" borderId="24" xfId="48" applyNumberFormat="1" applyFont="1" applyFill="1" applyBorder="1" applyAlignment="1" applyProtection="1">
      <alignment vertical="center" wrapText="1"/>
      <protection locked="0"/>
    </xf>
    <xf numFmtId="0" fontId="5" fillId="8" borderId="27" xfId="48" applyNumberFormat="1" applyFont="1" applyFill="1" applyBorder="1" applyAlignment="1" applyProtection="1">
      <alignment vertical="center" wrapText="1"/>
      <protection locked="0"/>
    </xf>
    <xf numFmtId="0" fontId="5" fillId="8" borderId="26" xfId="48" applyNumberFormat="1" applyFont="1" applyFill="1" applyBorder="1" applyAlignment="1" applyProtection="1">
      <alignment vertical="center" wrapText="1"/>
      <protection locked="0"/>
    </xf>
    <xf numFmtId="0" fontId="5" fillId="13" borderId="17" xfId="38" applyFont="1" applyFill="1" applyBorder="1" applyAlignment="1" applyProtection="1">
      <alignment horizontal="center" vertical="center" wrapText="1"/>
    </xf>
    <xf numFmtId="0" fontId="5" fillId="13" borderId="18" xfId="38" applyFont="1" applyFill="1" applyBorder="1" applyAlignment="1" applyProtection="1">
      <alignment horizontal="center" vertical="center" wrapText="1"/>
    </xf>
    <xf numFmtId="49" fontId="5" fillId="11" borderId="79" xfId="47" applyNumberFormat="1" applyFont="1" applyFill="1" applyBorder="1" applyAlignment="1" applyProtection="1">
      <alignment horizontal="center" vertical="center" wrapText="1"/>
    </xf>
    <xf numFmtId="4" fontId="5" fillId="8" borderId="77" xfId="48" applyNumberFormat="1" applyFont="1" applyFill="1" applyBorder="1" applyAlignment="1" applyProtection="1">
      <alignment horizontal="center" vertical="center" wrapText="1"/>
      <protection locked="0"/>
    </xf>
    <xf numFmtId="4" fontId="5" fillId="8" borderId="61" xfId="48" applyNumberFormat="1" applyFont="1" applyFill="1" applyBorder="1" applyAlignment="1" applyProtection="1">
      <alignment horizontal="center" vertical="center" wrapText="1"/>
      <protection locked="0"/>
    </xf>
    <xf numFmtId="0" fontId="35" fillId="0" borderId="6" xfId="48" applyFont="1" applyFill="1" applyBorder="1" applyAlignment="1" applyProtection="1">
      <alignment horizontal="center" vertical="center" wrapText="1"/>
    </xf>
    <xf numFmtId="0" fontId="5" fillId="0" borderId="6" xfId="48" applyNumberFormat="1" applyFont="1" applyFill="1" applyBorder="1" applyAlignment="1" applyProtection="1">
      <alignment horizontal="center" vertical="center" wrapText="1"/>
    </xf>
    <xf numFmtId="0" fontId="56" fillId="0" borderId="0" xfId="0" applyNumberFormat="1" applyFont="1" applyFill="1" applyBorder="1" applyAlignment="1" applyProtection="1">
      <alignment horizontal="left" vertical="center" wrapText="1"/>
    </xf>
    <xf numFmtId="49" fontId="55" fillId="0" borderId="4" xfId="0" applyFont="1" applyFill="1" applyBorder="1" applyAlignment="1" applyProtection="1">
      <alignment horizontal="center" vertical="center" wrapText="1"/>
    </xf>
    <xf numFmtId="4" fontId="55" fillId="0" borderId="35" xfId="0" applyNumberFormat="1" applyFont="1" applyFill="1" applyBorder="1" applyAlignment="1" applyProtection="1">
      <alignment horizontal="center" vertical="center" wrapText="1"/>
    </xf>
    <xf numFmtId="4" fontId="55" fillId="0" borderId="37" xfId="0" applyNumberFormat="1" applyFont="1" applyFill="1" applyBorder="1" applyAlignment="1" applyProtection="1">
      <alignment horizontal="center" vertical="center" wrapText="1"/>
    </xf>
    <xf numFmtId="0" fontId="55" fillId="0" borderId="4" xfId="0" applyNumberFormat="1" applyFont="1" applyFill="1" applyBorder="1" applyAlignment="1" applyProtection="1">
      <alignment horizontal="center" vertical="center" wrapText="1"/>
    </xf>
    <xf numFmtId="49" fontId="55" fillId="0" borderId="4" xfId="0" applyFont="1" applyFill="1" applyBorder="1" applyAlignment="1" applyProtection="1">
      <alignment vertical="center" wrapText="1"/>
    </xf>
    <xf numFmtId="49" fontId="55" fillId="0" borderId="39" xfId="0" applyFont="1" applyFill="1" applyBorder="1" applyAlignment="1" applyProtection="1">
      <alignment horizontal="center" vertical="center" wrapText="1"/>
    </xf>
    <xf numFmtId="49" fontId="55" fillId="0" borderId="40" xfId="0" applyFont="1" applyFill="1" applyBorder="1" applyAlignment="1" applyProtection="1">
      <alignment horizontal="center" vertical="center" wrapText="1"/>
    </xf>
    <xf numFmtId="49" fontId="55" fillId="0" borderId="41" xfId="0" applyFont="1" applyFill="1" applyBorder="1" applyAlignment="1" applyProtection="1">
      <alignment horizontal="center" vertical="center" wrapText="1"/>
    </xf>
    <xf numFmtId="49" fontId="55" fillId="0" borderId="42" xfId="0" applyFont="1" applyFill="1" applyBorder="1" applyAlignment="1" applyProtection="1">
      <alignment horizontal="center" vertical="center" wrapText="1"/>
    </xf>
    <xf numFmtId="49" fontId="56" fillId="0" borderId="4" xfId="0" applyFont="1" applyFill="1" applyBorder="1" applyAlignment="1" applyProtection="1">
      <alignment vertical="center" wrapText="1"/>
    </xf>
    <xf numFmtId="49" fontId="55" fillId="0" borderId="35" xfId="0" applyFont="1" applyFill="1" applyBorder="1" applyAlignment="1" applyProtection="1">
      <alignment horizontal="left" vertical="center" wrapText="1" indent="1"/>
    </xf>
    <xf numFmtId="49" fontId="55" fillId="0" borderId="37" xfId="0" applyFont="1" applyFill="1" applyBorder="1" applyAlignment="1" applyProtection="1">
      <alignment horizontal="left" vertical="center" wrapText="1" indent="1"/>
    </xf>
    <xf numFmtId="0" fontId="56" fillId="0" borderId="35" xfId="0" applyNumberFormat="1" applyFont="1" applyFill="1" applyBorder="1" applyAlignment="1" applyProtection="1">
      <alignment horizontal="left" vertical="center" wrapText="1"/>
    </xf>
    <xf numFmtId="0" fontId="56" fillId="0" borderId="36" xfId="0" applyNumberFormat="1" applyFont="1" applyFill="1" applyBorder="1" applyAlignment="1" applyProtection="1">
      <alignment horizontal="left" vertical="center" wrapText="1"/>
    </xf>
    <xf numFmtId="0" fontId="56" fillId="0" borderId="37" xfId="0" applyNumberFormat="1" applyFont="1" applyFill="1" applyBorder="1" applyAlignment="1" applyProtection="1">
      <alignment horizontal="left" vertical="center" wrapText="1"/>
    </xf>
    <xf numFmtId="49" fontId="55" fillId="0" borderId="39" xfId="0" applyFont="1" applyFill="1" applyBorder="1" applyAlignment="1" applyProtection="1">
      <alignment horizontal="left" vertical="center" wrapText="1"/>
    </xf>
    <xf numFmtId="49" fontId="55" fillId="0" borderId="29" xfId="0" applyFont="1" applyFill="1" applyBorder="1" applyAlignment="1" applyProtection="1">
      <alignment horizontal="left" vertical="center" wrapText="1"/>
    </xf>
    <xf numFmtId="49" fontId="55" fillId="0" borderId="40" xfId="0" applyFont="1" applyFill="1" applyBorder="1" applyAlignment="1" applyProtection="1">
      <alignment horizontal="left" vertical="center" wrapText="1"/>
    </xf>
    <xf numFmtId="49" fontId="55" fillId="0" borderId="41" xfId="0" applyFont="1" applyFill="1" applyBorder="1" applyAlignment="1" applyProtection="1">
      <alignment horizontal="left" vertical="center" wrapText="1"/>
    </xf>
    <xf numFmtId="49" fontId="55" fillId="0" borderId="34" xfId="0" applyFont="1" applyFill="1" applyBorder="1" applyAlignment="1" applyProtection="1">
      <alignment horizontal="left" vertical="center" wrapText="1"/>
    </xf>
    <xf numFmtId="49" fontId="55" fillId="0" borderId="42" xfId="0" applyFont="1" applyFill="1" applyBorder="1" applyAlignment="1" applyProtection="1">
      <alignment horizontal="left" vertical="center" wrapText="1"/>
    </xf>
    <xf numFmtId="49" fontId="55" fillId="0" borderId="35" xfId="0" applyFont="1" applyFill="1" applyBorder="1" applyAlignment="1" applyProtection="1">
      <alignment horizontal="center" vertical="center" wrapText="1"/>
    </xf>
    <xf numFmtId="49" fontId="55" fillId="0" borderId="36" xfId="0" applyFont="1" applyFill="1" applyBorder="1" applyAlignment="1" applyProtection="1">
      <alignment horizontal="center" vertical="center" wrapText="1"/>
    </xf>
    <xf numFmtId="49" fontId="55" fillId="0" borderId="37" xfId="0" applyFont="1" applyFill="1" applyBorder="1" applyAlignment="1" applyProtection="1">
      <alignment horizontal="center" vertical="center" wrapText="1"/>
    </xf>
    <xf numFmtId="49" fontId="56" fillId="0" borderId="35" xfId="0" applyFont="1" applyFill="1" applyBorder="1" applyAlignment="1" applyProtection="1">
      <alignment horizontal="left" vertical="center" wrapText="1"/>
    </xf>
    <xf numFmtId="49" fontId="56" fillId="0" borderId="36" xfId="0" applyFont="1" applyFill="1" applyBorder="1" applyAlignment="1" applyProtection="1">
      <alignment horizontal="left" vertical="center" wrapText="1"/>
    </xf>
    <xf numFmtId="49" fontId="56" fillId="0" borderId="37" xfId="0" applyFont="1" applyFill="1" applyBorder="1" applyAlignment="1" applyProtection="1">
      <alignment horizontal="left" vertical="center" wrapText="1"/>
    </xf>
    <xf numFmtId="49" fontId="55" fillId="0" borderId="35" xfId="0" applyFont="1" applyFill="1" applyBorder="1" applyAlignment="1" applyProtection="1">
      <alignment horizontal="left" vertical="center" wrapText="1"/>
    </xf>
    <xf numFmtId="49" fontId="55" fillId="0" borderId="36" xfId="0" applyFont="1" applyFill="1" applyBorder="1" applyAlignment="1" applyProtection="1">
      <alignment horizontal="left" vertical="center" wrapText="1"/>
    </xf>
    <xf numFmtId="49" fontId="55" fillId="0" borderId="37" xfId="0" applyFont="1" applyFill="1" applyBorder="1" applyAlignment="1" applyProtection="1">
      <alignment horizontal="left" vertical="center" wrapText="1"/>
    </xf>
    <xf numFmtId="49" fontId="0" fillId="0" borderId="0" xfId="0" applyAlignment="1">
      <alignment horizontal="center" vertical="top"/>
    </xf>
    <xf numFmtId="0" fontId="56" fillId="0" borderId="34" xfId="0" applyNumberFormat="1" applyFont="1" applyFill="1" applyBorder="1" applyAlignment="1" applyProtection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8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5" fillId="8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5" fillId="7" borderId="67" xfId="48" applyNumberFormat="1" applyFont="1" applyFill="1" applyBorder="1" applyAlignment="1" applyProtection="1">
      <alignment horizontal="center" vertical="center" wrapText="1"/>
    </xf>
    <xf numFmtId="0" fontId="5" fillId="7" borderId="44" xfId="48" applyNumberFormat="1" applyFont="1" applyFill="1" applyBorder="1" applyAlignment="1" applyProtection="1">
      <alignment horizontal="center" vertical="center" wrapText="1"/>
    </xf>
    <xf numFmtId="0" fontId="5" fillId="7" borderId="45" xfId="48" applyNumberFormat="1" applyFont="1" applyFill="1" applyBorder="1" applyAlignment="1" applyProtection="1">
      <alignment horizontal="center" vertical="center" wrapText="1"/>
    </xf>
    <xf numFmtId="0" fontId="5" fillId="7" borderId="46" xfId="48" applyNumberFormat="1" applyFont="1" applyFill="1" applyBorder="1" applyAlignment="1" applyProtection="1">
      <alignment horizontal="center" vertical="center" wrapText="1"/>
    </xf>
    <xf numFmtId="49" fontId="5" fillId="0" borderId="5" xfId="0" applyFont="1" applyBorder="1" applyAlignment="1">
      <alignment horizontal="center" vertical="center"/>
    </xf>
    <xf numFmtId="0" fontId="5" fillId="8" borderId="17" xfId="48" applyNumberFormat="1" applyFont="1" applyFill="1" applyBorder="1" applyAlignment="1" applyProtection="1">
      <alignment horizontal="left" vertical="center" wrapText="1"/>
      <protection locked="0"/>
    </xf>
    <xf numFmtId="0" fontId="5" fillId="8" borderId="20" xfId="48" applyNumberFormat="1" applyFont="1" applyFill="1" applyBorder="1" applyAlignment="1" applyProtection="1">
      <alignment horizontal="left" vertical="center" wrapText="1"/>
      <protection locked="0"/>
    </xf>
    <xf numFmtId="0" fontId="5" fillId="8" borderId="18" xfId="48" applyNumberFormat="1" applyFont="1" applyFill="1" applyBorder="1" applyAlignment="1" applyProtection="1">
      <alignment horizontal="left" vertical="center" wrapText="1"/>
      <protection locked="0"/>
    </xf>
    <xf numFmtId="0" fontId="5" fillId="0" borderId="21" xfId="47" applyNumberFormat="1" applyFont="1" applyFill="1" applyBorder="1" applyAlignment="1" applyProtection="1">
      <alignment horizontal="center" vertical="center" wrapText="1"/>
    </xf>
    <xf numFmtId="0" fontId="5" fillId="0" borderId="33" xfId="47" applyNumberFormat="1" applyFont="1" applyFill="1" applyBorder="1" applyAlignment="1" applyProtection="1">
      <alignment horizontal="center" vertical="center" wrapText="1"/>
    </xf>
    <xf numFmtId="0" fontId="5" fillId="0" borderId="25" xfId="47" applyNumberFormat="1" applyFont="1" applyFill="1" applyBorder="1" applyAlignment="1" applyProtection="1">
      <alignment horizontal="center" vertical="center" wrapText="1"/>
    </xf>
    <xf numFmtId="0" fontId="0" fillId="0" borderId="18" xfId="0" applyNumberFormat="1" applyBorder="1" applyAlignment="1">
      <alignment horizontal="center" vertical="center"/>
    </xf>
    <xf numFmtId="49" fontId="0" fillId="8" borderId="6" xfId="0" applyNumberFormat="1" applyFill="1" applyBorder="1" applyAlignment="1" applyProtection="1">
      <alignment horizontal="center" vertical="center" wrapText="1"/>
      <protection locked="0"/>
    </xf>
    <xf numFmtId="49" fontId="0" fillId="8" borderId="6" xfId="0" applyNumberFormat="1" applyFill="1" applyBorder="1" applyProtection="1">
      <alignment vertical="top"/>
      <protection locked="0"/>
    </xf>
    <xf numFmtId="49" fontId="5" fillId="11" borderId="55" xfId="47" applyNumberFormat="1" applyFont="1" applyFill="1" applyBorder="1" applyAlignment="1" applyProtection="1">
      <alignment horizontal="center" vertical="center" wrapText="1"/>
    </xf>
    <xf numFmtId="49" fontId="0" fillId="0" borderId="68" xfId="0" applyBorder="1">
      <alignment vertical="top"/>
    </xf>
    <xf numFmtId="0" fontId="5" fillId="8" borderId="58" xfId="30" applyNumberFormat="1" applyFont="1" applyFill="1" applyBorder="1" applyAlignment="1" applyProtection="1">
      <alignment horizontal="center" vertical="center" wrapText="1"/>
      <protection locked="0"/>
    </xf>
    <xf numFmtId="0" fontId="5" fillId="11" borderId="65" xfId="47" applyNumberFormat="1" applyFont="1" applyFill="1" applyBorder="1" applyAlignment="1" applyProtection="1">
      <alignment horizontal="center" vertical="center" wrapText="1"/>
    </xf>
    <xf numFmtId="49" fontId="0" fillId="11" borderId="68" xfId="0" applyFill="1" applyBorder="1" applyProtection="1">
      <alignment vertical="top"/>
    </xf>
    <xf numFmtId="49" fontId="0" fillId="11" borderId="69" xfId="0" applyFill="1" applyBorder="1" applyProtection="1">
      <alignment vertical="top"/>
    </xf>
    <xf numFmtId="49" fontId="0" fillId="0" borderId="69" xfId="0" applyBorder="1">
      <alignment vertical="top"/>
    </xf>
    <xf numFmtId="0" fontId="5" fillId="13" borderId="6" xfId="40" applyFont="1" applyFill="1" applyBorder="1" applyAlignment="1" applyProtection="1">
      <alignment horizontal="center" vertical="center" wrapText="1"/>
    </xf>
    <xf numFmtId="49" fontId="5" fillId="0" borderId="33" xfId="30" applyNumberFormat="1" applyFont="1" applyFill="1" applyBorder="1" applyAlignment="1" applyProtection="1">
      <alignment horizontal="center" vertical="center" wrapText="1"/>
    </xf>
    <xf numFmtId="49" fontId="5" fillId="11" borderId="78" xfId="47" applyNumberFormat="1" applyFont="1" applyFill="1" applyBorder="1" applyAlignment="1" applyProtection="1">
      <alignment horizontal="center" vertical="center" wrapText="1"/>
    </xf>
    <xf numFmtId="49" fontId="5" fillId="11" borderId="5" xfId="47" applyNumberFormat="1" applyFont="1" applyFill="1" applyBorder="1" applyAlignment="1" applyProtection="1">
      <alignment horizontal="center" vertical="center" wrapText="1"/>
    </xf>
    <xf numFmtId="0" fontId="0" fillId="0" borderId="50" xfId="0" applyNumberFormat="1" applyFill="1" applyBorder="1" applyAlignment="1" applyProtection="1">
      <alignment horizontal="center" vertical="center"/>
    </xf>
    <xf numFmtId="0" fontId="5" fillId="0" borderId="50" xfId="30" applyNumberFormat="1" applyFont="1" applyFill="1" applyBorder="1" applyAlignment="1" applyProtection="1">
      <alignment horizontal="center" vertical="center" wrapText="1"/>
    </xf>
    <xf numFmtId="0" fontId="5" fillId="0" borderId="26" xfId="47" applyNumberFormat="1" applyFont="1" applyFill="1" applyBorder="1" applyAlignment="1" applyProtection="1">
      <alignment horizontal="center" vertical="center" wrapText="1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0" fontId="5" fillId="0" borderId="23" xfId="47" applyNumberFormat="1" applyFont="1" applyFill="1" applyBorder="1" applyAlignment="1" applyProtection="1">
      <alignment horizontal="center" vertical="center" wrapText="1"/>
    </xf>
    <xf numFmtId="49" fontId="66" fillId="0" borderId="0" xfId="0" applyNumberFormat="1" applyFont="1" applyFill="1" applyAlignment="1" applyProtection="1">
      <alignment horizontal="center" vertical="top"/>
    </xf>
    <xf numFmtId="49" fontId="5" fillId="11" borderId="19" xfId="47" applyNumberFormat="1" applyFont="1" applyFill="1" applyBorder="1" applyAlignment="1" applyProtection="1">
      <alignment horizontal="center" vertical="center" wrapText="1"/>
      <protection locked="0"/>
    </xf>
    <xf numFmtId="49" fontId="5" fillId="11" borderId="43" xfId="47" applyNumberFormat="1" applyFont="1" applyFill="1" applyBorder="1" applyAlignment="1" applyProtection="1">
      <alignment horizontal="center" vertical="center" wrapText="1"/>
      <protection locked="0"/>
    </xf>
    <xf numFmtId="49" fontId="5" fillId="11" borderId="38" xfId="47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48" applyFont="1" applyFill="1" applyBorder="1" applyAlignment="1" applyProtection="1">
      <alignment horizontal="left" vertical="center" wrapText="1"/>
    </xf>
    <xf numFmtId="0" fontId="5" fillId="0" borderId="38" xfId="48" applyFont="1" applyFill="1" applyBorder="1" applyAlignment="1" applyProtection="1">
      <alignment horizontal="left" vertical="center" wrapText="1"/>
    </xf>
    <xf numFmtId="0" fontId="56" fillId="0" borderId="34" xfId="0" applyNumberFormat="1" applyFont="1" applyFill="1" applyBorder="1" applyAlignment="1" applyProtection="1">
      <alignment horizontal="left" vertical="top" wrapText="1"/>
    </xf>
    <xf numFmtId="0" fontId="55" fillId="0" borderId="35" xfId="0" applyNumberFormat="1" applyFont="1" applyFill="1" applyBorder="1" applyAlignment="1" applyProtection="1">
      <alignment horizontal="center" vertical="center" wrapText="1"/>
    </xf>
    <xf numFmtId="0" fontId="55" fillId="0" borderId="37" xfId="0" applyNumberFormat="1" applyFont="1" applyFill="1" applyBorder="1" applyAlignment="1" applyProtection="1">
      <alignment horizontal="center" vertical="center" wrapText="1"/>
    </xf>
    <xf numFmtId="0" fontId="56" fillId="0" borderId="35" xfId="0" applyNumberFormat="1" applyFont="1" applyFill="1" applyBorder="1" applyAlignment="1" applyProtection="1">
      <alignment vertical="center" wrapText="1"/>
    </xf>
    <xf numFmtId="0" fontId="56" fillId="0" borderId="36" xfId="0" applyNumberFormat="1" applyFont="1" applyFill="1" applyBorder="1" applyAlignment="1" applyProtection="1">
      <alignment vertical="center" wrapText="1"/>
    </xf>
    <xf numFmtId="0" fontId="56" fillId="0" borderId="37" xfId="0" applyNumberFormat="1" applyFont="1" applyFill="1" applyBorder="1" applyAlignment="1" applyProtection="1">
      <alignment vertical="center" wrapText="1"/>
    </xf>
    <xf numFmtId="4" fontId="55" fillId="0" borderId="4" xfId="0" applyNumberFormat="1" applyFont="1" applyFill="1" applyBorder="1" applyAlignment="1" applyProtection="1">
      <alignment vertical="center" wrapText="1"/>
    </xf>
    <xf numFmtId="49" fontId="55" fillId="0" borderId="4" xfId="0" applyFont="1" applyFill="1" applyBorder="1" applyAlignment="1" applyProtection="1">
      <alignment horizontal="left" vertical="center" wrapText="1" indent="1"/>
    </xf>
    <xf numFmtId="4" fontId="55" fillId="0" borderId="4" xfId="0" applyNumberFormat="1" applyFont="1" applyFill="1" applyBorder="1" applyAlignment="1" applyProtection="1">
      <alignment horizontal="center" vertical="center" wrapText="1"/>
    </xf>
    <xf numFmtId="0" fontId="55" fillId="0" borderId="36" xfId="0" applyNumberFormat="1" applyFont="1" applyFill="1" applyBorder="1" applyAlignment="1" applyProtection="1">
      <alignment horizontal="center" vertical="center" wrapText="1"/>
    </xf>
    <xf numFmtId="0" fontId="5" fillId="7" borderId="16" xfId="48" applyFont="1" applyFill="1" applyBorder="1" applyAlignment="1" applyProtection="1">
      <alignment horizontal="center" vertical="center" wrapText="1"/>
    </xf>
    <xf numFmtId="14" fontId="5" fillId="11" borderId="19" xfId="47" applyNumberFormat="1" applyFont="1" applyFill="1" applyBorder="1" applyAlignment="1" applyProtection="1">
      <alignment horizontal="center" vertical="center" wrapText="1"/>
    </xf>
    <xf numFmtId="14" fontId="5" fillId="11" borderId="38" xfId="47" applyNumberFormat="1" applyFont="1" applyFill="1" applyBorder="1" applyAlignment="1" applyProtection="1">
      <alignment horizontal="center" vertical="center" wrapText="1"/>
    </xf>
    <xf numFmtId="49" fontId="5" fillId="7" borderId="57" xfId="48" applyNumberFormat="1" applyFont="1" applyFill="1" applyBorder="1" applyAlignment="1" applyProtection="1">
      <alignment horizontal="center" vertical="center" wrapText="1"/>
    </xf>
    <xf numFmtId="49" fontId="5" fillId="7" borderId="66" xfId="48" applyNumberFormat="1" applyFont="1" applyFill="1" applyBorder="1" applyAlignment="1" applyProtection="1">
      <alignment horizontal="center" vertical="center" wrapText="1"/>
    </xf>
    <xf numFmtId="4" fontId="5" fillId="8" borderId="77" xfId="48" applyNumberFormat="1" applyFont="1" applyFill="1" applyBorder="1" applyAlignment="1" applyProtection="1">
      <alignment horizontal="right" vertical="center" wrapText="1"/>
      <protection locked="0"/>
    </xf>
    <xf numFmtId="4" fontId="5" fillId="8" borderId="59" xfId="48" applyNumberFormat="1" applyFont="1" applyFill="1" applyBorder="1" applyAlignment="1" applyProtection="1">
      <alignment horizontal="right" vertical="center" wrapText="1"/>
      <protection locked="0"/>
    </xf>
    <xf numFmtId="4" fontId="5" fillId="8" borderId="61" xfId="48" applyNumberFormat="1" applyFont="1" applyFill="1" applyBorder="1" applyAlignment="1" applyProtection="1">
      <alignment horizontal="right" vertical="center" wrapText="1"/>
      <protection locked="0"/>
    </xf>
    <xf numFmtId="0" fontId="55" fillId="0" borderId="35" xfId="0" applyNumberFormat="1" applyFont="1" applyFill="1" applyBorder="1" applyAlignment="1" applyProtection="1">
      <alignment horizontal="left" vertical="center" wrapText="1"/>
    </xf>
    <xf numFmtId="0" fontId="55" fillId="0" borderId="36" xfId="0" applyNumberFormat="1" applyFont="1" applyFill="1" applyBorder="1" applyAlignment="1" applyProtection="1">
      <alignment horizontal="left" vertical="center" wrapText="1"/>
    </xf>
    <xf numFmtId="0" fontId="55" fillId="0" borderId="37" xfId="0" applyNumberFormat="1" applyFont="1" applyFill="1" applyBorder="1" applyAlignment="1" applyProtection="1">
      <alignment horizontal="left" vertical="center" wrapText="1"/>
    </xf>
    <xf numFmtId="0" fontId="56" fillId="0" borderId="34" xfId="0" applyNumberFormat="1" applyFont="1" applyFill="1" applyBorder="1" applyAlignment="1" applyProtection="1">
      <alignment vertical="top" wrapText="1"/>
    </xf>
    <xf numFmtId="0" fontId="55" fillId="0" borderId="4" xfId="0" applyNumberFormat="1" applyFont="1" applyFill="1" applyBorder="1" applyAlignment="1" applyProtection="1">
      <alignment horizontal="left" vertical="center" wrapText="1"/>
    </xf>
  </cellXfs>
  <cellStyles count="90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67" builtinId="30" hidden="1"/>
    <cellStyle name="20% - Акцент2" xfId="71" builtinId="34" hidden="1"/>
    <cellStyle name="20% - Акцент3" xfId="75" builtinId="38" hidden="1"/>
    <cellStyle name="20% - Акцент4" xfId="79" builtinId="42" hidden="1"/>
    <cellStyle name="20% - Акцент5" xfId="83" builtinId="46" hidden="1"/>
    <cellStyle name="20% - Акцент6" xfId="87" builtinId="50" hidden="1"/>
    <cellStyle name="40% - Акцент1" xfId="68" builtinId="31" hidden="1"/>
    <cellStyle name="40% - Акцент2" xfId="72" builtinId="35" hidden="1"/>
    <cellStyle name="40% - Акцент3" xfId="76" builtinId="39" hidden="1"/>
    <cellStyle name="40% - Акцент4" xfId="80" builtinId="43" hidden="1"/>
    <cellStyle name="40% - Акцент5" xfId="84" builtinId="47" hidden="1"/>
    <cellStyle name="40% - Акцент6" xfId="88" builtinId="51" hidden="1"/>
    <cellStyle name="60% - Акцент1" xfId="69" builtinId="32" hidden="1"/>
    <cellStyle name="60% - Акцент2" xfId="73" builtinId="36" hidden="1"/>
    <cellStyle name="60% - Акцент3" xfId="77" builtinId="40" hidden="1"/>
    <cellStyle name="60% - Акцент4" xfId="81" builtinId="44" hidden="1"/>
    <cellStyle name="60% - Акцент5" xfId="85" builtinId="48" hidden="1"/>
    <cellStyle name="60% - Акцент6" xfId="89" builtinId="52" hidden="1"/>
    <cellStyle name="Currency [0]" xfId="16"/>
    <cellStyle name="Currency2" xfId="17"/>
    <cellStyle name="Followed Hyperlink" xfId="18"/>
    <cellStyle name="Header 3" xfId="19"/>
    <cellStyle name="Hyperlink" xfId="20"/>
    <cellStyle name="normal" xfId="21"/>
    <cellStyle name="Normal1" xfId="22"/>
    <cellStyle name="Normal2" xfId="23"/>
    <cellStyle name="Percent1" xfId="24"/>
    <cellStyle name="Title 4" xfId="25"/>
    <cellStyle name="Акцент1" xfId="66" builtinId="29" hidden="1"/>
    <cellStyle name="Акцент2" xfId="70" builtinId="33" hidden="1"/>
    <cellStyle name="Акцент3" xfId="74" builtinId="37" hidden="1"/>
    <cellStyle name="Акцент4" xfId="78" builtinId="41" hidden="1"/>
    <cellStyle name="Акцент5" xfId="82" builtinId="45" hidden="1"/>
    <cellStyle name="Акцент6" xfId="86" builtinId="49" hidden="1"/>
    <cellStyle name="Ввод " xfId="26" builtinId="20" customBuiltin="1"/>
    <cellStyle name="Вывод" xfId="58" builtinId="21" hidden="1"/>
    <cellStyle name="Вычисление" xfId="59" builtinId="22" hidden="1"/>
    <cellStyle name="Гиперссылка" xfId="27" builtinId="8" customBuiltin="1"/>
    <cellStyle name="Гиперссылка 2 2" xfId="28"/>
    <cellStyle name="Заголовок" xfId="29"/>
    <cellStyle name="Заголовок 1" xfId="51" builtinId="16" hidden="1"/>
    <cellStyle name="Заголовок 2" xfId="52" builtinId="17" hidden="1"/>
    <cellStyle name="Заголовок 3" xfId="53" builtinId="18" hidden="1"/>
    <cellStyle name="Заголовок 4" xfId="54" builtinId="19" hidden="1"/>
    <cellStyle name="ЗаголовокСтолбца" xfId="30"/>
    <cellStyle name="Итог" xfId="65" builtinId="25" hidden="1"/>
    <cellStyle name="Контрольная ячейка" xfId="61" builtinId="23" hidden="1"/>
    <cellStyle name="Название" xfId="50" builtinId="15" hidden="1"/>
    <cellStyle name="Нейтральный" xfId="57" builtinId="28" hidden="1"/>
    <cellStyle name="Обычный" xfId="0" builtinId="0" customBuiltin="1"/>
    <cellStyle name="Обычный 10" xfId="31"/>
    <cellStyle name="Обычный 12 2" xfId="32"/>
    <cellStyle name="Обычный 14" xfId="33"/>
    <cellStyle name="Обычный 2" xfId="34"/>
    <cellStyle name="Обычный 2 2" xfId="35"/>
    <cellStyle name="Обычный 3" xfId="36"/>
    <cellStyle name="Обычный 3 3" xfId="37"/>
    <cellStyle name="Обычный_BALANCE.WARM.2007YEAR(FACT)" xfId="38"/>
    <cellStyle name="Обычный_INVEST.WARM.PLAN.4.78(v0.1)" xfId="39"/>
    <cellStyle name="Обычный_JKH.OPEN.INFO.HVS(v3.5)_цены161210" xfId="40"/>
    <cellStyle name="Обычный_JKH.OPEN.INFO.PRICE.VO_v4.0(10.02.11)" xfId="41"/>
    <cellStyle name="Обычный_KRU.TARIFF.FACT-0.3" xfId="42"/>
    <cellStyle name="Обычный_MINENERGO.340.PRIL79(v0.1)" xfId="43"/>
    <cellStyle name="Обычный_PREDEL.JKH.2010(v1.3)" xfId="44"/>
    <cellStyle name="Обычный_razrabotka_sablonov_po_WKU" xfId="45"/>
    <cellStyle name="Обычный_SIMPLE_1_massive2" xfId="46"/>
    <cellStyle name="Обычный_ЖКУ_проект3" xfId="47"/>
    <cellStyle name="Обычный_Мониторинг инвестиций" xfId="48"/>
    <cellStyle name="Обычный_Шаблон по источникам для Модуля Реестр (2)" xfId="49"/>
    <cellStyle name="Плохой" xfId="56" builtinId="27" hidden="1"/>
    <cellStyle name="Пояснение" xfId="64" builtinId="53" hidden="1"/>
    <cellStyle name="Примечание" xfId="63" builtinId="10" hidden="1"/>
    <cellStyle name="Связанная ячейка" xfId="60" builtinId="24" hidden="1"/>
    <cellStyle name="Текст предупреждения" xfId="62" builtinId="11" hidden="1"/>
    <cellStyle name="Хороший" xfId="55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3DBDB"/>
      <rgbColor rgb="00BCBCBC"/>
      <rgbColor rgb="009999FF"/>
      <rgbColor rgb="00993366"/>
      <rgbColor rgb="00FFFFCC"/>
      <rgbColor rgb="00CCFFFF"/>
      <rgbColor rgb="00660066"/>
      <rgbColor rgb="00FF8080"/>
      <rgbColor rgb="000066CC"/>
      <rgbColor rgb="00EAEB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9.png"/><Relationship Id="rId1" Type="http://schemas.openxmlformats.org/officeDocument/2006/relationships/image" Target="../media/image17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png"/><Relationship Id="rId1" Type="http://schemas.openxmlformats.org/officeDocument/2006/relationships/image" Target="../media/image17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4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Relationship Id="rId4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Relationship Id="rId4" Type="http://schemas.openxmlformats.org/officeDocument/2006/relationships/image" Target="../media/image17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6925220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6925221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6925222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6925223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6925224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6925225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6925226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6925227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 hidden="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6925229" name="cmdAct_2" descr="icon15.png" hidden="1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6925231" name="cmdNoAct_2" descr="icon16.pn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203835</xdr:colOff>
      <xdr:row>1</xdr:row>
      <xdr:rowOff>47625</xdr:rowOff>
    </xdr:from>
    <xdr:to>
      <xdr:col>24</xdr:col>
      <xdr:colOff>263997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>
    <xdr:from>
      <xdr:col>4</xdr:col>
      <xdr:colOff>152400</xdr:colOff>
      <xdr:row>99</xdr:row>
      <xdr:rowOff>47625</xdr:rowOff>
    </xdr:from>
    <xdr:to>
      <xdr:col>5</xdr:col>
      <xdr:colOff>9525</xdr:colOff>
      <xdr:row>100</xdr:row>
      <xdr:rowOff>9525</xdr:rowOff>
    </xdr:to>
    <xdr:pic macro="[0]!Instruction.chkUpdates_Click">
      <xdr:nvPicPr>
        <xdr:cNvPr id="692523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724150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152400</xdr:colOff>
      <xdr:row>101</xdr:row>
      <xdr:rowOff>38100</xdr:rowOff>
    </xdr:from>
    <xdr:to>
      <xdr:col>5</xdr:col>
      <xdr:colOff>9525</xdr:colOff>
      <xdr:row>102</xdr:row>
      <xdr:rowOff>0</xdr:rowOff>
    </xdr:to>
    <xdr:pic macro="[0]!Instruction.chkUpdates_Click">
      <xdr:nvPicPr>
        <xdr:cNvPr id="692523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724150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152400</xdr:colOff>
      <xdr:row>101</xdr:row>
      <xdr:rowOff>38100</xdr:rowOff>
    </xdr:from>
    <xdr:to>
      <xdr:col>5</xdr:col>
      <xdr:colOff>9525</xdr:colOff>
      <xdr:row>102</xdr:row>
      <xdr:rowOff>0</xdr:rowOff>
    </xdr:to>
    <xdr:pic macro="[0]!Instruction.chkUpdates_Click">
      <xdr:nvPicPr>
        <xdr:cNvPr id="692523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724150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152400</xdr:colOff>
      <xdr:row>99</xdr:row>
      <xdr:rowOff>47625</xdr:rowOff>
    </xdr:from>
    <xdr:to>
      <xdr:col>5</xdr:col>
      <xdr:colOff>9525</xdr:colOff>
      <xdr:row>100</xdr:row>
      <xdr:rowOff>9525</xdr:rowOff>
    </xdr:to>
    <xdr:pic macro="[0]!Instruction.chkUpdates_Click">
      <xdr:nvPicPr>
        <xdr:cNvPr id="692523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724150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38100</xdr:colOff>
      <xdr:row>103</xdr:row>
      <xdr:rowOff>133349</xdr:rowOff>
    </xdr:from>
    <xdr:to>
      <xdr:col>9</xdr:col>
      <xdr:colOff>116174</xdr:colOff>
      <xdr:row>105</xdr:row>
      <xdr:rowOff>148349</xdr:rowOff>
    </xdr:to>
    <xdr:sp macro="[0]!Instruction.cmdGetUpdate_Click" textlink="">
      <xdr:nvSpPr>
        <xdr:cNvPr id="29" name="cmdGetUpdate"/>
        <xdr:cNvSpPr txBox="1">
          <a:spLocks noChangeArrowheads="1"/>
        </xdr:cNvSpPr>
      </xdr:nvSpPr>
      <xdr:spPr bwMode="auto">
        <a:xfrm>
          <a:off x="2609850" y="2590799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283846</xdr:colOff>
      <xdr:row>103</xdr:row>
      <xdr:rowOff>133349</xdr:rowOff>
    </xdr:from>
    <xdr:to>
      <xdr:col>15</xdr:col>
      <xdr:colOff>76201</xdr:colOff>
      <xdr:row>105</xdr:row>
      <xdr:rowOff>148349</xdr:rowOff>
    </xdr:to>
    <xdr:sp macro="[0]!Instruction.cmdShowHideUpdateLog_Click" textlink="">
      <xdr:nvSpPr>
        <xdr:cNvPr id="30" name="cmdShowHideUpdateLog"/>
        <xdr:cNvSpPr txBox="1">
          <a:spLocks noChangeArrowheads="1"/>
        </xdr:cNvSpPr>
      </xdr:nvSpPr>
      <xdr:spPr bwMode="auto">
        <a:xfrm>
          <a:off x="4341496" y="2590799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47625</xdr:colOff>
      <xdr:row>103</xdr:row>
      <xdr:rowOff>114300</xdr:rowOff>
    </xdr:from>
    <xdr:to>
      <xdr:col>5</xdr:col>
      <xdr:colOff>171450</xdr:colOff>
      <xdr:row>105</xdr:row>
      <xdr:rowOff>152400</xdr:rowOff>
    </xdr:to>
    <xdr:pic macro="[0]!Instruction.cmdGetUpdate_Click">
      <xdr:nvPicPr>
        <xdr:cNvPr id="6925241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6193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266700</xdr:colOff>
      <xdr:row>103</xdr:row>
      <xdr:rowOff>114300</xdr:rowOff>
    </xdr:from>
    <xdr:to>
      <xdr:col>11</xdr:col>
      <xdr:colOff>95250</xdr:colOff>
      <xdr:row>105</xdr:row>
      <xdr:rowOff>152400</xdr:rowOff>
    </xdr:to>
    <xdr:pic macro="[0]!Instruction.cmdShowHideUpdateLog_Click">
      <xdr:nvPicPr>
        <xdr:cNvPr id="6925242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432435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1438275</xdr:colOff>
      <xdr:row>3</xdr:row>
      <xdr:rowOff>57150</xdr:rowOff>
    </xdr:from>
    <xdr:to>
      <xdr:col>12</xdr:col>
      <xdr:colOff>1676400</xdr:colOff>
      <xdr:row>3</xdr:row>
      <xdr:rowOff>304800</xdr:rowOff>
    </xdr:to>
    <xdr:pic macro="[0]!modThisWorkbook.Freeze_Panes">
      <xdr:nvPicPr>
        <xdr:cNvPr id="694206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5715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1685925</xdr:colOff>
      <xdr:row>3</xdr:row>
      <xdr:rowOff>304800</xdr:rowOff>
    </xdr:to>
    <xdr:pic macro="[0]!modThisWorkbook.Freeze_Panes">
      <xdr:nvPicPr>
        <xdr:cNvPr id="694206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28950" y="571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2066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1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1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2067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1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1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2068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1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1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2069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1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1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2070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1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1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2071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1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1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2072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10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1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2073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10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10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2074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1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1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2075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10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10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1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2076" name="shCalendar" hidden="1"/>
        <xdr:cNvGrpSpPr>
          <a:grpSpLocks/>
        </xdr:cNvGrpSpPr>
      </xdr:nvGrpSpPr>
      <xdr:grpSpPr bwMode="auto">
        <a:xfrm>
          <a:off x="18145125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210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10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1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2077" name="shCalendar" hidden="1"/>
        <xdr:cNvGrpSpPr>
          <a:grpSpLocks/>
        </xdr:cNvGrpSpPr>
      </xdr:nvGrpSpPr>
      <xdr:grpSpPr bwMode="auto">
        <a:xfrm>
          <a:off x="18145125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209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10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1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2078" name="shCalendar" hidden="1"/>
        <xdr:cNvGrpSpPr>
          <a:grpSpLocks/>
        </xdr:cNvGrpSpPr>
      </xdr:nvGrpSpPr>
      <xdr:grpSpPr bwMode="auto">
        <a:xfrm>
          <a:off x="18145125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20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0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1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2079" name="shCalendar" hidden="1"/>
        <xdr:cNvGrpSpPr>
          <a:grpSpLocks/>
        </xdr:cNvGrpSpPr>
      </xdr:nvGrpSpPr>
      <xdr:grpSpPr bwMode="auto">
        <a:xfrm>
          <a:off x="18145125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209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09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2080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09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09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2081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09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09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2082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08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09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2083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08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08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2084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08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08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1438275</xdr:colOff>
      <xdr:row>3</xdr:row>
      <xdr:rowOff>57150</xdr:rowOff>
    </xdr:from>
    <xdr:to>
      <xdr:col>12</xdr:col>
      <xdr:colOff>1676400</xdr:colOff>
      <xdr:row>3</xdr:row>
      <xdr:rowOff>304800</xdr:rowOff>
    </xdr:to>
    <xdr:pic macro="[0]!modThisWorkbook.Freeze_Panes">
      <xdr:nvPicPr>
        <xdr:cNvPr id="689800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5715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1685925</xdr:colOff>
      <xdr:row>3</xdr:row>
      <xdr:rowOff>304800</xdr:rowOff>
    </xdr:to>
    <xdr:pic macro="[0]!modThisWorkbook.Freeze_Panes">
      <xdr:nvPicPr>
        <xdr:cNvPr id="689800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28950" y="571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38100</xdr:colOff>
      <xdr:row>3</xdr:row>
      <xdr:rowOff>9525</xdr:rowOff>
    </xdr:from>
    <xdr:to>
      <xdr:col>37</xdr:col>
      <xdr:colOff>228600</xdr:colOff>
      <xdr:row>3</xdr:row>
      <xdr:rowOff>200025</xdr:rowOff>
    </xdr:to>
    <xdr:grpSp>
      <xdr:nvGrpSpPr>
        <xdr:cNvPr id="6898008" name="shCalendar" hidden="1"/>
        <xdr:cNvGrpSpPr>
          <a:grpSpLocks/>
        </xdr:cNvGrpSpPr>
      </xdr:nvGrpSpPr>
      <xdr:grpSpPr bwMode="auto">
        <a:xfrm>
          <a:off x="181546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9800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980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4</xdr:row>
      <xdr:rowOff>9525</xdr:rowOff>
    </xdr:from>
    <xdr:to>
      <xdr:col>11</xdr:col>
      <xdr:colOff>228600</xdr:colOff>
      <xdr:row>5</xdr:row>
      <xdr:rowOff>76200</xdr:rowOff>
    </xdr:to>
    <xdr:grpSp>
      <xdr:nvGrpSpPr>
        <xdr:cNvPr id="6863435" name="shCalendar" hidden="1"/>
        <xdr:cNvGrpSpPr>
          <a:grpSpLocks/>
        </xdr:cNvGrpSpPr>
      </xdr:nvGrpSpPr>
      <xdr:grpSpPr bwMode="auto">
        <a:xfrm>
          <a:off x="10753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634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634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19050</xdr:colOff>
      <xdr:row>5</xdr:row>
      <xdr:rowOff>142875</xdr:rowOff>
    </xdr:from>
    <xdr:to>
      <xdr:col>5</xdr:col>
      <xdr:colOff>257175</xdr:colOff>
      <xdr:row>6</xdr:row>
      <xdr:rowOff>133350</xdr:rowOff>
    </xdr:to>
    <xdr:pic macro="[0]!modThisWorkbook.Freeze_Panes">
      <xdr:nvPicPr>
        <xdr:cNvPr id="686343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3850" y="2667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</xdr:colOff>
      <xdr:row>5</xdr:row>
      <xdr:rowOff>142875</xdr:rowOff>
    </xdr:from>
    <xdr:to>
      <xdr:col>5</xdr:col>
      <xdr:colOff>266700</xdr:colOff>
      <xdr:row>6</xdr:row>
      <xdr:rowOff>133350</xdr:rowOff>
    </xdr:to>
    <xdr:pic macro="[0]!modThisWorkbook.Freeze_Panes">
      <xdr:nvPicPr>
        <xdr:cNvPr id="686343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667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</xdr:row>
      <xdr:rowOff>0</xdr:rowOff>
    </xdr:from>
    <xdr:to>
      <xdr:col>7</xdr:col>
      <xdr:colOff>219075</xdr:colOff>
      <xdr:row>7</xdr:row>
      <xdr:rowOff>219075</xdr:rowOff>
    </xdr:to>
    <xdr:pic>
      <xdr:nvPicPr>
        <xdr:cNvPr id="6899028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8850" y="809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2962275</xdr:colOff>
      <xdr:row>9</xdr:row>
      <xdr:rowOff>0</xdr:rowOff>
    </xdr:from>
    <xdr:to>
      <xdr:col>4</xdr:col>
      <xdr:colOff>3181350</xdr:colOff>
      <xdr:row>9</xdr:row>
      <xdr:rowOff>209550</xdr:rowOff>
    </xdr:to>
    <xdr:pic>
      <xdr:nvPicPr>
        <xdr:cNvPr id="6899029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05250" y="1276350"/>
          <a:ext cx="2190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38100</xdr:colOff>
      <xdr:row>3</xdr:row>
      <xdr:rowOff>9525</xdr:rowOff>
    </xdr:from>
    <xdr:to>
      <xdr:col>5</xdr:col>
      <xdr:colOff>228600</xdr:colOff>
      <xdr:row>4</xdr:row>
      <xdr:rowOff>200025</xdr:rowOff>
    </xdr:to>
    <xdr:grpSp>
      <xdr:nvGrpSpPr>
        <xdr:cNvPr id="6899030" name="shCalendar" hidden="1"/>
        <xdr:cNvGrpSpPr>
          <a:grpSpLocks/>
        </xdr:cNvGrpSpPr>
      </xdr:nvGrpSpPr>
      <xdr:grpSpPr bwMode="auto">
        <a:xfrm>
          <a:off x="4210050" y="9525"/>
          <a:ext cx="190500" cy="371475"/>
          <a:chOff x="13896191" y="1813753"/>
          <a:chExt cx="211023" cy="178845"/>
        </a:xfrm>
      </xdr:grpSpPr>
      <xdr:sp macro="" textlink="">
        <xdr:nvSpPr>
          <xdr:cNvPr id="689903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89903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</xdr:colOff>
      <xdr:row>1</xdr:row>
      <xdr:rowOff>0</xdr:rowOff>
    </xdr:from>
    <xdr:to>
      <xdr:col>11</xdr:col>
      <xdr:colOff>514351</xdr:colOff>
      <xdr:row>2</xdr:row>
      <xdr:rowOff>104775</xdr:rowOff>
    </xdr:to>
    <xdr:sp macro="[0]!modPForms.CreatePrintFormK" textlink="">
      <xdr:nvSpPr>
        <xdr:cNvPr id="2" name="cmdOrgChoice11" hidden="1"/>
        <xdr:cNvSpPr>
          <a:spLocks noChangeArrowheads="1"/>
        </xdr:cNvSpPr>
      </xdr:nvSpPr>
      <xdr:spPr bwMode="auto">
        <a:xfrm>
          <a:off x="12030076" y="190500"/>
          <a:ext cx="2209800" cy="295275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формы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6903124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438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6903125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438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3</xdr:col>
      <xdr:colOff>0</xdr:colOff>
      <xdr:row>3</xdr:row>
      <xdr:rowOff>9525</xdr:rowOff>
    </xdr:from>
    <xdr:to>
      <xdr:col>3</xdr:col>
      <xdr:colOff>190500</xdr:colOff>
      <xdr:row>4</xdr:row>
      <xdr:rowOff>161925</xdr:rowOff>
    </xdr:to>
    <xdr:grpSp>
      <xdr:nvGrpSpPr>
        <xdr:cNvPr id="6903126" name="shCalendar" hidden="1"/>
        <xdr:cNvGrpSpPr>
          <a:grpSpLocks/>
        </xdr:cNvGrpSpPr>
      </xdr:nvGrpSpPr>
      <xdr:grpSpPr bwMode="auto">
        <a:xfrm>
          <a:off x="2476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031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031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6907084" name="shCalendar"/>
        <xdr:cNvGrpSpPr>
          <a:grpSpLocks/>
        </xdr:cNvGrpSpPr>
      </xdr:nvGrpSpPr>
      <xdr:grpSpPr bwMode="auto">
        <a:xfrm>
          <a:off x="65274825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07085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07086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22</xdr:row>
      <xdr:rowOff>49530</xdr:rowOff>
    </xdr:from>
    <xdr:to>
      <xdr:col>6</xdr:col>
      <xdr:colOff>1</xdr:colOff>
      <xdr:row>22</xdr:row>
      <xdr:rowOff>343003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3</xdr:row>
      <xdr:rowOff>9525</xdr:rowOff>
    </xdr:from>
    <xdr:to>
      <xdr:col>6</xdr:col>
      <xdr:colOff>228600</xdr:colOff>
      <xdr:row>4</xdr:row>
      <xdr:rowOff>57150</xdr:rowOff>
    </xdr:to>
    <xdr:grpSp>
      <xdr:nvGrpSpPr>
        <xdr:cNvPr id="6891120" name="shCalendar" hidden="1"/>
        <xdr:cNvGrpSpPr>
          <a:grpSpLocks/>
        </xdr:cNvGrpSpPr>
      </xdr:nvGrpSpPr>
      <xdr:grpSpPr bwMode="auto">
        <a:xfrm>
          <a:off x="60769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911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911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8</xdr:row>
      <xdr:rowOff>38100</xdr:rowOff>
    </xdr:from>
    <xdr:to>
      <xdr:col>7</xdr:col>
      <xdr:colOff>219075</xdr:colOff>
      <xdr:row>9</xdr:row>
      <xdr:rowOff>9525</xdr:rowOff>
    </xdr:to>
    <xdr:pic macro="[0]!modInfo.MainSheetHelp">
      <xdr:nvPicPr>
        <xdr:cNvPr id="6891121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0" y="1181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12</xdr:row>
      <xdr:rowOff>38100</xdr:rowOff>
    </xdr:from>
    <xdr:to>
      <xdr:col>7</xdr:col>
      <xdr:colOff>219075</xdr:colOff>
      <xdr:row>12</xdr:row>
      <xdr:rowOff>257175</xdr:rowOff>
    </xdr:to>
    <xdr:pic macro="[0]!modInfo.MainSheetHelp">
      <xdr:nvPicPr>
        <xdr:cNvPr id="6891122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0" y="2038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10</xdr:row>
      <xdr:rowOff>104775</xdr:rowOff>
    </xdr:from>
    <xdr:to>
      <xdr:col>7</xdr:col>
      <xdr:colOff>219075</xdr:colOff>
      <xdr:row>10</xdr:row>
      <xdr:rowOff>323850</xdr:rowOff>
    </xdr:to>
    <xdr:pic macro="[0]!modInfo.MainSheetHelp">
      <xdr:nvPicPr>
        <xdr:cNvPr id="6891123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0" y="1533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18</xdr:row>
      <xdr:rowOff>47625</xdr:rowOff>
    </xdr:from>
    <xdr:to>
      <xdr:col>7</xdr:col>
      <xdr:colOff>219075</xdr:colOff>
      <xdr:row>18</xdr:row>
      <xdr:rowOff>266700</xdr:rowOff>
    </xdr:to>
    <xdr:pic macro="[0]!modInfo.MainSheetHelp">
      <xdr:nvPicPr>
        <xdr:cNvPr id="6891124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0" y="3476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21</xdr:row>
      <xdr:rowOff>95250</xdr:rowOff>
    </xdr:from>
    <xdr:to>
      <xdr:col>7</xdr:col>
      <xdr:colOff>219075</xdr:colOff>
      <xdr:row>21</xdr:row>
      <xdr:rowOff>314325</xdr:rowOff>
    </xdr:to>
    <xdr:pic macro="[0]!modInfo.MainSheetHelp">
      <xdr:nvPicPr>
        <xdr:cNvPr id="6891125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0" y="3943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</xdr:row>
      <xdr:rowOff>152400</xdr:rowOff>
    </xdr:from>
    <xdr:to>
      <xdr:col>7</xdr:col>
      <xdr:colOff>219075</xdr:colOff>
      <xdr:row>4</xdr:row>
      <xdr:rowOff>371475</xdr:rowOff>
    </xdr:to>
    <xdr:pic macro="[0]!modSheetMain.CreatePrintedForm">
      <xdr:nvPicPr>
        <xdr:cNvPr id="6891126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86500" y="295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175260</xdr:colOff>
      <xdr:row>29</xdr:row>
      <xdr:rowOff>57150</xdr:rowOff>
    </xdr:from>
    <xdr:to>
      <xdr:col>4</xdr:col>
      <xdr:colOff>3153245</xdr:colOff>
      <xdr:row>31</xdr:row>
      <xdr:rowOff>57150</xdr:rowOff>
    </xdr:to>
    <xdr:sp macro="[0]!modList02.cmdDoIt_Click_Handler" textlink="">
      <xdr:nvSpPr>
        <xdr:cNvPr id="2" name="cmdCreateSheets" hidden="1"/>
        <xdr:cNvSpPr>
          <a:spLocks noChangeArrowheads="1"/>
        </xdr:cNvSpPr>
      </xdr:nvSpPr>
      <xdr:spPr bwMode="auto">
        <a:xfrm>
          <a:off x="428625" y="511492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4</xdr:col>
      <xdr:colOff>1933575</xdr:colOff>
      <xdr:row>3</xdr:row>
      <xdr:rowOff>57150</xdr:rowOff>
    </xdr:from>
    <xdr:to>
      <xdr:col>4</xdr:col>
      <xdr:colOff>2171700</xdr:colOff>
      <xdr:row>3</xdr:row>
      <xdr:rowOff>304800</xdr:rowOff>
    </xdr:to>
    <xdr:pic macro="[0]!modThisWorkbook.Freeze_Panes">
      <xdr:nvPicPr>
        <xdr:cNvPr id="6917518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5715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1933575</xdr:colOff>
      <xdr:row>3</xdr:row>
      <xdr:rowOff>57150</xdr:rowOff>
    </xdr:from>
    <xdr:to>
      <xdr:col>4</xdr:col>
      <xdr:colOff>2181225</xdr:colOff>
      <xdr:row>3</xdr:row>
      <xdr:rowOff>304800</xdr:rowOff>
    </xdr:to>
    <xdr:pic macro="[0]!modThisWorkbook.Freeze_Panes">
      <xdr:nvPicPr>
        <xdr:cNvPr id="6917519" name="UN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24150" y="571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9525</xdr:rowOff>
    </xdr:from>
    <xdr:to>
      <xdr:col>4</xdr:col>
      <xdr:colOff>190500</xdr:colOff>
      <xdr:row>3</xdr:row>
      <xdr:rowOff>200025</xdr:rowOff>
    </xdr:to>
    <xdr:grpSp>
      <xdr:nvGrpSpPr>
        <xdr:cNvPr id="6917520" name="shCalendar" hidden="1"/>
        <xdr:cNvGrpSpPr>
          <a:grpSpLocks/>
        </xdr:cNvGrpSpPr>
      </xdr:nvGrpSpPr>
      <xdr:grpSpPr bwMode="auto">
        <a:xfrm>
          <a:off x="7905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5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5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9</xdr:col>
      <xdr:colOff>3267075</xdr:colOff>
      <xdr:row>18</xdr:row>
      <xdr:rowOff>171450</xdr:rowOff>
    </xdr:from>
    <xdr:to>
      <xdr:col>9</xdr:col>
      <xdr:colOff>3486150</xdr:colOff>
      <xdr:row>18</xdr:row>
      <xdr:rowOff>390525</xdr:rowOff>
    </xdr:to>
    <xdr:pic macro="[0]!modInfo.MainSheetHelp">
      <xdr:nvPicPr>
        <xdr:cNvPr id="691752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153775" y="1676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13</xdr:col>
      <xdr:colOff>1666875</xdr:colOff>
      <xdr:row>17</xdr:row>
      <xdr:rowOff>247650</xdr:rowOff>
    </xdr:from>
    <xdr:to>
      <xdr:col>14</xdr:col>
      <xdr:colOff>9525</xdr:colOff>
      <xdr:row>17</xdr:row>
      <xdr:rowOff>466725</xdr:rowOff>
    </xdr:to>
    <xdr:pic macro="[0]!modInfo.MainSheetHelp">
      <xdr:nvPicPr>
        <xdr:cNvPr id="6917522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144625" y="1276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17</xdr:col>
      <xdr:colOff>1219200</xdr:colOff>
      <xdr:row>17</xdr:row>
      <xdr:rowOff>257175</xdr:rowOff>
    </xdr:from>
    <xdr:to>
      <xdr:col>17</xdr:col>
      <xdr:colOff>1438275</xdr:colOff>
      <xdr:row>18</xdr:row>
      <xdr:rowOff>0</xdr:rowOff>
    </xdr:to>
    <xdr:pic macro="[0]!modInfo.MainSheetHelp">
      <xdr:nvPicPr>
        <xdr:cNvPr id="6917523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649700" y="1285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3</xdr:row>
      <xdr:rowOff>200025</xdr:rowOff>
    </xdr:to>
    <xdr:grpSp>
      <xdr:nvGrpSpPr>
        <xdr:cNvPr id="694458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8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8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1676400</xdr:colOff>
      <xdr:row>3</xdr:row>
      <xdr:rowOff>304800</xdr:rowOff>
    </xdr:to>
    <xdr:pic macro="[0]!modThisWorkbook.Freeze_Panes">
      <xdr:nvPicPr>
        <xdr:cNvPr id="694458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28950" y="5715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1685925</xdr:colOff>
      <xdr:row>3</xdr:row>
      <xdr:rowOff>304800</xdr:rowOff>
    </xdr:to>
    <xdr:pic macro="[0]!modThisWorkbook.Freeze_Panes">
      <xdr:nvPicPr>
        <xdr:cNvPr id="694458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28950" y="571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58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80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80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58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8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8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59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8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8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59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80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80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59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79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79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59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7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7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59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79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79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59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7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7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59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59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59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59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0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0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0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0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0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0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0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0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0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0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1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1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1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1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1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15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472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2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16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47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1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1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1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2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2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2905125</xdr:colOff>
      <xdr:row>14</xdr:row>
      <xdr:rowOff>485775</xdr:rowOff>
    </xdr:from>
    <xdr:to>
      <xdr:col>12</xdr:col>
      <xdr:colOff>3124200</xdr:colOff>
      <xdr:row>15</xdr:row>
      <xdr:rowOff>9525</xdr:rowOff>
    </xdr:to>
    <xdr:pic macro="[0]!modInfo.MainSheetHelp">
      <xdr:nvPicPr>
        <xdr:cNvPr id="6944622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95800" y="2028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2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2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2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2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2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0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0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2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2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3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70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70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3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69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69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3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6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6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3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69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69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3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6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6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3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6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6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3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68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68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3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6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6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3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6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6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3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68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68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4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6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6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4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6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6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4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67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67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4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6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6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4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6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6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4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6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6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4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6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6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4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6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6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4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6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6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4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6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6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5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6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6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5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6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6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5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6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6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65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6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6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1438275</xdr:colOff>
      <xdr:row>3</xdr:row>
      <xdr:rowOff>57150</xdr:rowOff>
    </xdr:from>
    <xdr:to>
      <xdr:col>12</xdr:col>
      <xdr:colOff>1676400</xdr:colOff>
      <xdr:row>3</xdr:row>
      <xdr:rowOff>304800</xdr:rowOff>
    </xdr:to>
    <xdr:pic macro="[0]!modThisWorkbook.Freeze_Panes">
      <xdr:nvPicPr>
        <xdr:cNvPr id="694567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5715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1685925</xdr:colOff>
      <xdr:row>3</xdr:row>
      <xdr:rowOff>304800</xdr:rowOff>
    </xdr:to>
    <xdr:pic macro="[0]!modThisWorkbook.Freeze_Panes">
      <xdr:nvPicPr>
        <xdr:cNvPr id="694567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28950" y="571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3</xdr:row>
      <xdr:rowOff>200025</xdr:rowOff>
    </xdr:to>
    <xdr:grpSp>
      <xdr:nvGrpSpPr>
        <xdr:cNvPr id="6945678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92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92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20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67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9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9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68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9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9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68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9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9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68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9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9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68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9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9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68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9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9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68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9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9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68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9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9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68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9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9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68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9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9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68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90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90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69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9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9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69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9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9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69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90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90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69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89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9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69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8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69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89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9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69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8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69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8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69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88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8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699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68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0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8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01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688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8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0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8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03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68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0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87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7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05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68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0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8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07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68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08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68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09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68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10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68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11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68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12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68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13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68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14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68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15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68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16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68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1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8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18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68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1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8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20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68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2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8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22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68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2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8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24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68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2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8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26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68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2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8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28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682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2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29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68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3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8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3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8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3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8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3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8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3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8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8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3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7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7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3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78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78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3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7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7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3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7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7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3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78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78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4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7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7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4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7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7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4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77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77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4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7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7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4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7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7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4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7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7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4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7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7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4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7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7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4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7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7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4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7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7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5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7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7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5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7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7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5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7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7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75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7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7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3</xdr:row>
      <xdr:rowOff>9525</xdr:rowOff>
    </xdr:from>
    <xdr:to>
      <xdr:col>28</xdr:col>
      <xdr:colOff>190500</xdr:colOff>
      <xdr:row>3</xdr:row>
      <xdr:rowOff>200025</xdr:rowOff>
    </xdr:to>
    <xdr:grpSp>
      <xdr:nvGrpSpPr>
        <xdr:cNvPr id="6940817" name="shCalendar" hidden="1"/>
        <xdr:cNvGrpSpPr>
          <a:grpSpLocks/>
        </xdr:cNvGrpSpPr>
      </xdr:nvGrpSpPr>
      <xdr:grpSpPr bwMode="auto">
        <a:xfrm>
          <a:off x="70294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08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08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1447800</xdr:colOff>
      <xdr:row>3</xdr:row>
      <xdr:rowOff>47625</xdr:rowOff>
    </xdr:from>
    <xdr:to>
      <xdr:col>12</xdr:col>
      <xdr:colOff>1685925</xdr:colOff>
      <xdr:row>3</xdr:row>
      <xdr:rowOff>295275</xdr:rowOff>
    </xdr:to>
    <xdr:pic macro="[0]!modThisWorkbook.Freeze_Panes">
      <xdr:nvPicPr>
        <xdr:cNvPr id="694081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47625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1447800</xdr:colOff>
      <xdr:row>3</xdr:row>
      <xdr:rowOff>47625</xdr:rowOff>
    </xdr:from>
    <xdr:to>
      <xdr:col>12</xdr:col>
      <xdr:colOff>1695450</xdr:colOff>
      <xdr:row>3</xdr:row>
      <xdr:rowOff>295275</xdr:rowOff>
    </xdr:to>
    <xdr:pic macro="[0]!modThisWorkbook.Freeze_Panes">
      <xdr:nvPicPr>
        <xdr:cNvPr id="694081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24225" y="476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3</xdr:row>
      <xdr:rowOff>200025</xdr:rowOff>
    </xdr:to>
    <xdr:grpSp>
      <xdr:nvGrpSpPr>
        <xdr:cNvPr id="6940820" name="shCalendar" hidden="1"/>
        <xdr:cNvGrpSpPr>
          <a:grpSpLocks/>
        </xdr:cNvGrpSpPr>
      </xdr:nvGrpSpPr>
      <xdr:grpSpPr bwMode="auto">
        <a:xfrm>
          <a:off x="70294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08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08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3</xdr:row>
      <xdr:rowOff>200025</xdr:rowOff>
    </xdr:to>
    <xdr:grpSp>
      <xdr:nvGrpSpPr>
        <xdr:cNvPr id="6940821" name="shCalendar" hidden="1"/>
        <xdr:cNvGrpSpPr>
          <a:grpSpLocks/>
        </xdr:cNvGrpSpPr>
      </xdr:nvGrpSpPr>
      <xdr:grpSpPr bwMode="auto">
        <a:xfrm>
          <a:off x="70294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08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08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28</xdr:col>
      <xdr:colOff>0</xdr:colOff>
      <xdr:row>1</xdr:row>
      <xdr:rowOff>9525</xdr:rowOff>
    </xdr:from>
    <xdr:to>
      <xdr:col>28</xdr:col>
      <xdr:colOff>190500</xdr:colOff>
      <xdr:row>3</xdr:row>
      <xdr:rowOff>200025</xdr:rowOff>
    </xdr:to>
    <xdr:grpSp>
      <xdr:nvGrpSpPr>
        <xdr:cNvPr id="6940822" name="shCalendar" hidden="1"/>
        <xdr:cNvGrpSpPr>
          <a:grpSpLocks/>
        </xdr:cNvGrpSpPr>
      </xdr:nvGrpSpPr>
      <xdr:grpSpPr bwMode="auto">
        <a:xfrm>
          <a:off x="702945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08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08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28</xdr:col>
      <xdr:colOff>0</xdr:colOff>
      <xdr:row>1</xdr:row>
      <xdr:rowOff>9525</xdr:rowOff>
    </xdr:from>
    <xdr:to>
      <xdr:col>28</xdr:col>
      <xdr:colOff>190500</xdr:colOff>
      <xdr:row>3</xdr:row>
      <xdr:rowOff>200025</xdr:rowOff>
    </xdr:to>
    <xdr:grpSp>
      <xdr:nvGrpSpPr>
        <xdr:cNvPr id="6940823" name="shCalendar" hidden="1"/>
        <xdr:cNvGrpSpPr>
          <a:grpSpLocks/>
        </xdr:cNvGrpSpPr>
      </xdr:nvGrpSpPr>
      <xdr:grpSpPr bwMode="auto">
        <a:xfrm>
          <a:off x="702945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08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08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28</xdr:col>
      <xdr:colOff>0</xdr:colOff>
      <xdr:row>1</xdr:row>
      <xdr:rowOff>9525</xdr:rowOff>
    </xdr:from>
    <xdr:to>
      <xdr:col>28</xdr:col>
      <xdr:colOff>190500</xdr:colOff>
      <xdr:row>3</xdr:row>
      <xdr:rowOff>200025</xdr:rowOff>
    </xdr:to>
    <xdr:grpSp>
      <xdr:nvGrpSpPr>
        <xdr:cNvPr id="6940824" name="shCalendar" hidden="1"/>
        <xdr:cNvGrpSpPr>
          <a:grpSpLocks/>
        </xdr:cNvGrpSpPr>
      </xdr:nvGrpSpPr>
      <xdr:grpSpPr bwMode="auto">
        <a:xfrm>
          <a:off x="702945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082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082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28</xdr:col>
      <xdr:colOff>0</xdr:colOff>
      <xdr:row>1</xdr:row>
      <xdr:rowOff>9525</xdr:rowOff>
    </xdr:from>
    <xdr:to>
      <xdr:col>28</xdr:col>
      <xdr:colOff>190500</xdr:colOff>
      <xdr:row>3</xdr:row>
      <xdr:rowOff>200025</xdr:rowOff>
    </xdr:to>
    <xdr:grpSp>
      <xdr:nvGrpSpPr>
        <xdr:cNvPr id="6940825" name="shCalendar" hidden="1"/>
        <xdr:cNvGrpSpPr>
          <a:grpSpLocks/>
        </xdr:cNvGrpSpPr>
      </xdr:nvGrpSpPr>
      <xdr:grpSpPr bwMode="auto">
        <a:xfrm>
          <a:off x="702945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08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08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56</xdr:col>
      <xdr:colOff>38100</xdr:colOff>
      <xdr:row>3</xdr:row>
      <xdr:rowOff>9525</xdr:rowOff>
    </xdr:from>
    <xdr:to>
      <xdr:col>56</xdr:col>
      <xdr:colOff>228600</xdr:colOff>
      <xdr:row>3</xdr:row>
      <xdr:rowOff>200025</xdr:rowOff>
    </xdr:to>
    <xdr:grpSp>
      <xdr:nvGrpSpPr>
        <xdr:cNvPr id="6942907" name="shCalendar" hidden="1"/>
        <xdr:cNvGrpSpPr>
          <a:grpSpLocks/>
        </xdr:cNvGrpSpPr>
      </xdr:nvGrpSpPr>
      <xdr:grpSpPr bwMode="auto">
        <a:xfrm>
          <a:off x="273653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9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9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1457325</xdr:colOff>
      <xdr:row>3</xdr:row>
      <xdr:rowOff>47625</xdr:rowOff>
    </xdr:from>
    <xdr:to>
      <xdr:col>12</xdr:col>
      <xdr:colOff>1695450</xdr:colOff>
      <xdr:row>3</xdr:row>
      <xdr:rowOff>295275</xdr:rowOff>
    </xdr:to>
    <xdr:pic macro="[0]!modThisWorkbook.Freeze_Panes">
      <xdr:nvPicPr>
        <xdr:cNvPr id="694290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0" y="47625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1457325</xdr:colOff>
      <xdr:row>3</xdr:row>
      <xdr:rowOff>47625</xdr:rowOff>
    </xdr:from>
    <xdr:to>
      <xdr:col>12</xdr:col>
      <xdr:colOff>1704975</xdr:colOff>
      <xdr:row>3</xdr:row>
      <xdr:rowOff>295275</xdr:rowOff>
    </xdr:to>
    <xdr:pic macro="[0]!modThisWorkbook.Freeze_Panes">
      <xdr:nvPicPr>
        <xdr:cNvPr id="694290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8000" y="476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</xdr:col>
      <xdr:colOff>0</xdr:colOff>
      <xdr:row>3</xdr:row>
      <xdr:rowOff>9525</xdr:rowOff>
    </xdr:from>
    <xdr:to>
      <xdr:col>56</xdr:col>
      <xdr:colOff>190500</xdr:colOff>
      <xdr:row>3</xdr:row>
      <xdr:rowOff>200025</xdr:rowOff>
    </xdr:to>
    <xdr:grpSp>
      <xdr:nvGrpSpPr>
        <xdr:cNvPr id="6942910" name="shCalendar" hidden="1"/>
        <xdr:cNvGrpSpPr>
          <a:grpSpLocks/>
        </xdr:cNvGrpSpPr>
      </xdr:nvGrpSpPr>
      <xdr:grpSpPr bwMode="auto">
        <a:xfrm>
          <a:off x="27327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9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9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56</xdr:col>
      <xdr:colOff>0</xdr:colOff>
      <xdr:row>3</xdr:row>
      <xdr:rowOff>9525</xdr:rowOff>
    </xdr:from>
    <xdr:to>
      <xdr:col>56</xdr:col>
      <xdr:colOff>190500</xdr:colOff>
      <xdr:row>3</xdr:row>
      <xdr:rowOff>200025</xdr:rowOff>
    </xdr:to>
    <xdr:grpSp>
      <xdr:nvGrpSpPr>
        <xdr:cNvPr id="6942911" name="shCalendar" hidden="1"/>
        <xdr:cNvGrpSpPr>
          <a:grpSpLocks/>
        </xdr:cNvGrpSpPr>
      </xdr:nvGrpSpPr>
      <xdr:grpSpPr bwMode="auto">
        <a:xfrm>
          <a:off x="27327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9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9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56</xdr:col>
      <xdr:colOff>0</xdr:colOff>
      <xdr:row>3</xdr:row>
      <xdr:rowOff>9525</xdr:rowOff>
    </xdr:from>
    <xdr:to>
      <xdr:col>56</xdr:col>
      <xdr:colOff>190500</xdr:colOff>
      <xdr:row>3</xdr:row>
      <xdr:rowOff>200025</xdr:rowOff>
    </xdr:to>
    <xdr:grpSp>
      <xdr:nvGrpSpPr>
        <xdr:cNvPr id="6942912" name="shCalendar" hidden="1"/>
        <xdr:cNvGrpSpPr>
          <a:grpSpLocks/>
        </xdr:cNvGrpSpPr>
      </xdr:nvGrpSpPr>
      <xdr:grpSpPr bwMode="auto">
        <a:xfrm>
          <a:off x="27327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9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9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56</xdr:col>
      <xdr:colOff>0</xdr:colOff>
      <xdr:row>3</xdr:row>
      <xdr:rowOff>9525</xdr:rowOff>
    </xdr:from>
    <xdr:to>
      <xdr:col>56</xdr:col>
      <xdr:colOff>190500</xdr:colOff>
      <xdr:row>3</xdr:row>
      <xdr:rowOff>200025</xdr:rowOff>
    </xdr:to>
    <xdr:grpSp>
      <xdr:nvGrpSpPr>
        <xdr:cNvPr id="6942913" name="shCalendar" hidden="1"/>
        <xdr:cNvGrpSpPr>
          <a:grpSpLocks/>
        </xdr:cNvGrpSpPr>
      </xdr:nvGrpSpPr>
      <xdr:grpSpPr bwMode="auto">
        <a:xfrm>
          <a:off x="27327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9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9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56</xdr:col>
      <xdr:colOff>0</xdr:colOff>
      <xdr:row>3</xdr:row>
      <xdr:rowOff>9525</xdr:rowOff>
    </xdr:from>
    <xdr:to>
      <xdr:col>56</xdr:col>
      <xdr:colOff>190500</xdr:colOff>
      <xdr:row>3</xdr:row>
      <xdr:rowOff>200025</xdr:rowOff>
    </xdr:to>
    <xdr:grpSp>
      <xdr:nvGrpSpPr>
        <xdr:cNvPr id="6942914" name="shCalendar" hidden="1"/>
        <xdr:cNvGrpSpPr>
          <a:grpSpLocks/>
        </xdr:cNvGrpSpPr>
      </xdr:nvGrpSpPr>
      <xdr:grpSpPr bwMode="auto">
        <a:xfrm>
          <a:off x="27327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92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92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56</xdr:col>
      <xdr:colOff>0</xdr:colOff>
      <xdr:row>3</xdr:row>
      <xdr:rowOff>9525</xdr:rowOff>
    </xdr:from>
    <xdr:to>
      <xdr:col>56</xdr:col>
      <xdr:colOff>190500</xdr:colOff>
      <xdr:row>3</xdr:row>
      <xdr:rowOff>200025</xdr:rowOff>
    </xdr:to>
    <xdr:grpSp>
      <xdr:nvGrpSpPr>
        <xdr:cNvPr id="6942915" name="shCalendar" hidden="1"/>
        <xdr:cNvGrpSpPr>
          <a:grpSpLocks/>
        </xdr:cNvGrpSpPr>
      </xdr:nvGrpSpPr>
      <xdr:grpSpPr bwMode="auto">
        <a:xfrm>
          <a:off x="27327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9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9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56</xdr:col>
      <xdr:colOff>0</xdr:colOff>
      <xdr:row>3</xdr:row>
      <xdr:rowOff>9525</xdr:rowOff>
    </xdr:from>
    <xdr:to>
      <xdr:col>56</xdr:col>
      <xdr:colOff>190500</xdr:colOff>
      <xdr:row>3</xdr:row>
      <xdr:rowOff>200025</xdr:rowOff>
    </xdr:to>
    <xdr:grpSp>
      <xdr:nvGrpSpPr>
        <xdr:cNvPr id="6942916" name="shCalendar" hidden="1"/>
        <xdr:cNvGrpSpPr>
          <a:grpSpLocks/>
        </xdr:cNvGrpSpPr>
      </xdr:nvGrpSpPr>
      <xdr:grpSpPr bwMode="auto">
        <a:xfrm>
          <a:off x="27327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9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9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56</xdr:col>
      <xdr:colOff>0</xdr:colOff>
      <xdr:row>3</xdr:row>
      <xdr:rowOff>9525</xdr:rowOff>
    </xdr:from>
    <xdr:to>
      <xdr:col>56</xdr:col>
      <xdr:colOff>190500</xdr:colOff>
      <xdr:row>3</xdr:row>
      <xdr:rowOff>200025</xdr:rowOff>
    </xdr:to>
    <xdr:grpSp>
      <xdr:nvGrpSpPr>
        <xdr:cNvPr id="6942917" name="shCalendar" hidden="1"/>
        <xdr:cNvGrpSpPr>
          <a:grpSpLocks/>
        </xdr:cNvGrpSpPr>
      </xdr:nvGrpSpPr>
      <xdr:grpSpPr bwMode="auto">
        <a:xfrm>
          <a:off x="27327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9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9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56</xdr:col>
      <xdr:colOff>0</xdr:colOff>
      <xdr:row>3</xdr:row>
      <xdr:rowOff>9525</xdr:rowOff>
    </xdr:from>
    <xdr:to>
      <xdr:col>56</xdr:col>
      <xdr:colOff>190500</xdr:colOff>
      <xdr:row>3</xdr:row>
      <xdr:rowOff>200025</xdr:rowOff>
    </xdr:to>
    <xdr:grpSp>
      <xdr:nvGrpSpPr>
        <xdr:cNvPr id="6942918" name="shCalendar" hidden="1"/>
        <xdr:cNvGrpSpPr>
          <a:grpSpLocks/>
        </xdr:cNvGrpSpPr>
      </xdr:nvGrpSpPr>
      <xdr:grpSpPr bwMode="auto">
        <a:xfrm>
          <a:off x="27327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9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9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2914650</xdr:colOff>
      <xdr:row>14</xdr:row>
      <xdr:rowOff>476250</xdr:rowOff>
    </xdr:from>
    <xdr:to>
      <xdr:col>12</xdr:col>
      <xdr:colOff>3133725</xdr:colOff>
      <xdr:row>15</xdr:row>
      <xdr:rowOff>0</xdr:rowOff>
    </xdr:to>
    <xdr:pic macro="[0]!modInfo.MainSheetHelp">
      <xdr:nvPicPr>
        <xdr:cNvPr id="6942919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05325" y="2009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3</xdr:row>
      <xdr:rowOff>200025</xdr:rowOff>
    </xdr:to>
    <xdr:grpSp>
      <xdr:nvGrpSpPr>
        <xdr:cNvPr id="6895956" name="shCalendar" hidden="1"/>
        <xdr:cNvGrpSpPr>
          <a:grpSpLocks/>
        </xdr:cNvGrpSpPr>
      </xdr:nvGrpSpPr>
      <xdr:grpSpPr bwMode="auto">
        <a:xfrm>
          <a:off x="67818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959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959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1457325</xdr:colOff>
      <xdr:row>3</xdr:row>
      <xdr:rowOff>47625</xdr:rowOff>
    </xdr:from>
    <xdr:to>
      <xdr:col>12</xdr:col>
      <xdr:colOff>1695450</xdr:colOff>
      <xdr:row>3</xdr:row>
      <xdr:rowOff>295275</xdr:rowOff>
    </xdr:to>
    <xdr:pic macro="[0]!modThisWorkbook.Freeze_Panes">
      <xdr:nvPicPr>
        <xdr:cNvPr id="689595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0" y="47625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1457325</xdr:colOff>
      <xdr:row>3</xdr:row>
      <xdr:rowOff>47625</xdr:rowOff>
    </xdr:from>
    <xdr:to>
      <xdr:col>12</xdr:col>
      <xdr:colOff>1704975</xdr:colOff>
      <xdr:row>3</xdr:row>
      <xdr:rowOff>295275</xdr:rowOff>
    </xdr:to>
    <xdr:pic macro="[0]!modThisWorkbook.Freeze_Panes">
      <xdr:nvPicPr>
        <xdr:cNvPr id="689595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8000" y="476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ntrol" Target="../activeX/activeX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ntrol" Target="../activeX/activeX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ntrol" Target="../activeX/activeX2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ntrol" Target="../activeX/activeX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ntrol" Target="../activeX/activeX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ntrol" Target="../activeX/activeX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91" customWidth="1"/>
  </cols>
  <sheetData>
    <row r="1" spans="1:27" ht="10.5" customHeight="1">
      <c r="A1" s="314"/>
      <c r="AA1" s="91" t="s">
        <v>265</v>
      </c>
    </row>
    <row r="2" spans="1:27" ht="16.5" customHeight="1">
      <c r="B2" s="623" t="str">
        <f>"Код шаблона: " &amp; GetCode()</f>
        <v>Код шаблона: JKH.OPEN.INFO.REQUEST.VO.6</v>
      </c>
      <c r="C2" s="623"/>
      <c r="D2" s="623"/>
      <c r="E2" s="623"/>
      <c r="F2" s="623"/>
      <c r="G2" s="623"/>
      <c r="V2" s="52"/>
    </row>
    <row r="3" spans="1:27" ht="18" customHeight="1">
      <c r="B3" s="624" t="str">
        <f>"Версия " &amp; GetVersion()</f>
        <v>Версия 1.0.2</v>
      </c>
      <c r="C3" s="624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V3" s="52"/>
      <c r="W3" s="52"/>
      <c r="X3" s="52"/>
      <c r="Y3" s="52"/>
    </row>
    <row r="4" spans="1:27" ht="6" customHeight="1"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7" ht="32.25" customHeight="1">
      <c r="B5" s="625" t="s">
        <v>943</v>
      </c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  <c r="Q5" s="626"/>
      <c r="R5" s="626"/>
      <c r="S5" s="626"/>
      <c r="T5" s="626"/>
      <c r="U5" s="626"/>
      <c r="V5" s="626"/>
      <c r="W5" s="626"/>
      <c r="X5" s="626"/>
      <c r="Y5" s="627"/>
    </row>
    <row r="6" spans="1:27" ht="9.75" customHeight="1">
      <c r="A6" s="52"/>
      <c r="B6" s="583"/>
      <c r="C6" s="89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1"/>
    </row>
    <row r="7" spans="1:27" ht="15" customHeight="1">
      <c r="A7" s="52"/>
      <c r="B7" s="90"/>
      <c r="C7" s="89"/>
      <c r="D7" s="72"/>
      <c r="E7" s="628" t="s">
        <v>1004</v>
      </c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628"/>
      <c r="Q7" s="628"/>
      <c r="R7" s="628"/>
      <c r="S7" s="628"/>
      <c r="T7" s="628"/>
      <c r="U7" s="628"/>
      <c r="V7" s="628"/>
      <c r="W7" s="628"/>
      <c r="X7" s="628"/>
      <c r="Y7" s="71"/>
    </row>
    <row r="8" spans="1:27" ht="15" customHeight="1">
      <c r="A8" s="52"/>
      <c r="B8" s="90"/>
      <c r="C8" s="89"/>
      <c r="D8" s="72"/>
      <c r="E8" s="628"/>
      <c r="F8" s="628"/>
      <c r="G8" s="628"/>
      <c r="H8" s="628"/>
      <c r="I8" s="628"/>
      <c r="J8" s="628"/>
      <c r="K8" s="628"/>
      <c r="L8" s="628"/>
      <c r="M8" s="628"/>
      <c r="N8" s="628"/>
      <c r="O8" s="628"/>
      <c r="P8" s="628"/>
      <c r="Q8" s="628"/>
      <c r="R8" s="628"/>
      <c r="S8" s="628"/>
      <c r="T8" s="628"/>
      <c r="U8" s="628"/>
      <c r="V8" s="628"/>
      <c r="W8" s="628"/>
      <c r="X8" s="628"/>
      <c r="Y8" s="71"/>
    </row>
    <row r="9" spans="1:27" ht="15" customHeight="1">
      <c r="A9" s="52"/>
      <c r="B9" s="90"/>
      <c r="C9" s="89"/>
      <c r="D9" s="72"/>
      <c r="E9" s="628"/>
      <c r="F9" s="628"/>
      <c r="G9" s="628"/>
      <c r="H9" s="628"/>
      <c r="I9" s="628"/>
      <c r="J9" s="628"/>
      <c r="K9" s="628"/>
      <c r="L9" s="628"/>
      <c r="M9" s="628"/>
      <c r="N9" s="628"/>
      <c r="O9" s="628"/>
      <c r="P9" s="628"/>
      <c r="Q9" s="628"/>
      <c r="R9" s="628"/>
      <c r="S9" s="628"/>
      <c r="T9" s="628"/>
      <c r="U9" s="628"/>
      <c r="V9" s="628"/>
      <c r="W9" s="628"/>
      <c r="X9" s="628"/>
      <c r="Y9" s="71"/>
    </row>
    <row r="10" spans="1:27" ht="10.5" customHeight="1">
      <c r="A10" s="52"/>
      <c r="B10" s="90"/>
      <c r="C10" s="89"/>
      <c r="D10" s="72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8"/>
      <c r="P10" s="628"/>
      <c r="Q10" s="628"/>
      <c r="R10" s="628"/>
      <c r="S10" s="628"/>
      <c r="T10" s="628"/>
      <c r="U10" s="628"/>
      <c r="V10" s="628"/>
      <c r="W10" s="628"/>
      <c r="X10" s="628"/>
      <c r="Y10" s="71"/>
    </row>
    <row r="11" spans="1:27" ht="27" customHeight="1">
      <c r="A11" s="52"/>
      <c r="B11" s="90"/>
      <c r="C11" s="89"/>
      <c r="D11" s="72"/>
      <c r="E11" s="628"/>
      <c r="F11" s="628"/>
      <c r="G11" s="628"/>
      <c r="H11" s="628"/>
      <c r="I11" s="628"/>
      <c r="J11" s="628"/>
      <c r="K11" s="628"/>
      <c r="L11" s="628"/>
      <c r="M11" s="628"/>
      <c r="N11" s="628"/>
      <c r="O11" s="628"/>
      <c r="P11" s="628"/>
      <c r="Q11" s="628"/>
      <c r="R11" s="628"/>
      <c r="S11" s="628"/>
      <c r="T11" s="628"/>
      <c r="U11" s="628"/>
      <c r="V11" s="628"/>
      <c r="W11" s="628"/>
      <c r="X11" s="628"/>
      <c r="Y11" s="71"/>
    </row>
    <row r="12" spans="1:27" ht="12" customHeight="1">
      <c r="A12" s="52"/>
      <c r="B12" s="90"/>
      <c r="C12" s="89"/>
      <c r="D12" s="72"/>
      <c r="E12" s="628"/>
      <c r="F12" s="628"/>
      <c r="G12" s="628"/>
      <c r="H12" s="628"/>
      <c r="I12" s="628"/>
      <c r="J12" s="628"/>
      <c r="K12" s="628"/>
      <c r="L12" s="628"/>
      <c r="M12" s="628"/>
      <c r="N12" s="628"/>
      <c r="O12" s="628"/>
      <c r="P12" s="628"/>
      <c r="Q12" s="628"/>
      <c r="R12" s="628"/>
      <c r="S12" s="628"/>
      <c r="T12" s="628"/>
      <c r="U12" s="628"/>
      <c r="V12" s="628"/>
      <c r="W12" s="628"/>
      <c r="X12" s="628"/>
      <c r="Y12" s="71"/>
    </row>
    <row r="13" spans="1:27" ht="38.25" customHeight="1">
      <c r="A13" s="52"/>
      <c r="B13" s="90"/>
      <c r="C13" s="89"/>
      <c r="D13" s="72"/>
      <c r="E13" s="628"/>
      <c r="F13" s="628"/>
      <c r="G13" s="628"/>
      <c r="H13" s="628"/>
      <c r="I13" s="628"/>
      <c r="J13" s="628"/>
      <c r="K13" s="628"/>
      <c r="L13" s="628"/>
      <c r="M13" s="628"/>
      <c r="N13" s="628"/>
      <c r="O13" s="628"/>
      <c r="P13" s="628"/>
      <c r="Q13" s="628"/>
      <c r="R13" s="628"/>
      <c r="S13" s="628"/>
      <c r="T13" s="628"/>
      <c r="U13" s="628"/>
      <c r="V13" s="628"/>
      <c r="W13" s="628"/>
      <c r="X13" s="628"/>
      <c r="Y13" s="85"/>
    </row>
    <row r="14" spans="1:27" ht="15" customHeight="1">
      <c r="A14" s="52"/>
      <c r="B14" s="90"/>
      <c r="C14" s="89"/>
      <c r="D14" s="72"/>
      <c r="E14" s="628"/>
      <c r="F14" s="628"/>
      <c r="G14" s="628"/>
      <c r="H14" s="628"/>
      <c r="I14" s="628"/>
      <c r="J14" s="628"/>
      <c r="K14" s="628"/>
      <c r="L14" s="628"/>
      <c r="M14" s="628"/>
      <c r="N14" s="628"/>
      <c r="O14" s="628"/>
      <c r="P14" s="628"/>
      <c r="Q14" s="628"/>
      <c r="R14" s="628"/>
      <c r="S14" s="628"/>
      <c r="T14" s="628"/>
      <c r="U14" s="628"/>
      <c r="V14" s="628"/>
      <c r="W14" s="628"/>
      <c r="X14" s="628"/>
      <c r="Y14" s="71"/>
    </row>
    <row r="15" spans="1:27" ht="15">
      <c r="A15" s="52"/>
      <c r="B15" s="90"/>
      <c r="C15" s="89"/>
      <c r="D15" s="72"/>
      <c r="E15" s="628"/>
      <c r="F15" s="628"/>
      <c r="G15" s="628"/>
      <c r="H15" s="628"/>
      <c r="I15" s="628"/>
      <c r="J15" s="628"/>
      <c r="K15" s="628"/>
      <c r="L15" s="628"/>
      <c r="M15" s="628"/>
      <c r="N15" s="628"/>
      <c r="O15" s="628"/>
      <c r="P15" s="628"/>
      <c r="Q15" s="628"/>
      <c r="R15" s="628"/>
      <c r="S15" s="628"/>
      <c r="T15" s="628"/>
      <c r="U15" s="628"/>
      <c r="V15" s="628"/>
      <c r="W15" s="628"/>
      <c r="X15" s="628"/>
      <c r="Y15" s="71"/>
    </row>
    <row r="16" spans="1:27" ht="15">
      <c r="A16" s="52"/>
      <c r="B16" s="90"/>
      <c r="C16" s="89"/>
      <c r="D16" s="72"/>
      <c r="E16" s="628"/>
      <c r="F16" s="628"/>
      <c r="G16" s="628"/>
      <c r="H16" s="628"/>
      <c r="I16" s="628"/>
      <c r="J16" s="628"/>
      <c r="K16" s="628"/>
      <c r="L16" s="628"/>
      <c r="M16" s="628"/>
      <c r="N16" s="628"/>
      <c r="O16" s="628"/>
      <c r="P16" s="628"/>
      <c r="Q16" s="628"/>
      <c r="R16" s="628"/>
      <c r="S16" s="628"/>
      <c r="T16" s="628"/>
      <c r="U16" s="628"/>
      <c r="V16" s="628"/>
      <c r="W16" s="628"/>
      <c r="X16" s="628"/>
      <c r="Y16" s="71"/>
    </row>
    <row r="17" spans="1:25" ht="15" customHeight="1">
      <c r="A17" s="52"/>
      <c r="B17" s="90"/>
      <c r="C17" s="89"/>
      <c r="D17" s="72"/>
      <c r="E17" s="628"/>
      <c r="F17" s="628"/>
      <c r="G17" s="628"/>
      <c r="H17" s="628"/>
      <c r="I17" s="628"/>
      <c r="J17" s="628"/>
      <c r="K17" s="628"/>
      <c r="L17" s="628"/>
      <c r="M17" s="628"/>
      <c r="N17" s="628"/>
      <c r="O17" s="628"/>
      <c r="P17" s="628"/>
      <c r="Q17" s="628"/>
      <c r="R17" s="628"/>
      <c r="S17" s="628"/>
      <c r="T17" s="628"/>
      <c r="U17" s="628"/>
      <c r="V17" s="628"/>
      <c r="W17" s="628"/>
      <c r="X17" s="628"/>
      <c r="Y17" s="71"/>
    </row>
    <row r="18" spans="1:25" ht="15">
      <c r="A18" s="52"/>
      <c r="B18" s="90"/>
      <c r="C18" s="89"/>
      <c r="D18" s="72"/>
      <c r="E18" s="628"/>
      <c r="F18" s="628"/>
      <c r="G18" s="628"/>
      <c r="H18" s="628"/>
      <c r="I18" s="628"/>
      <c r="J18" s="628"/>
      <c r="K18" s="628"/>
      <c r="L18" s="628"/>
      <c r="M18" s="628"/>
      <c r="N18" s="628"/>
      <c r="O18" s="628"/>
      <c r="P18" s="628"/>
      <c r="Q18" s="628"/>
      <c r="R18" s="628"/>
      <c r="S18" s="628"/>
      <c r="T18" s="628"/>
      <c r="U18" s="628"/>
      <c r="V18" s="628"/>
      <c r="W18" s="628"/>
      <c r="X18" s="628"/>
      <c r="Y18" s="71"/>
    </row>
    <row r="19" spans="1:25" ht="59.25" customHeight="1">
      <c r="A19" s="52"/>
      <c r="B19" s="90"/>
      <c r="C19" s="89"/>
      <c r="D19" s="78"/>
      <c r="E19" s="628"/>
      <c r="F19" s="628"/>
      <c r="G19" s="628"/>
      <c r="H19" s="628"/>
      <c r="I19" s="628"/>
      <c r="J19" s="628"/>
      <c r="K19" s="628"/>
      <c r="L19" s="628"/>
      <c r="M19" s="628"/>
      <c r="N19" s="628"/>
      <c r="O19" s="628"/>
      <c r="P19" s="628"/>
      <c r="Q19" s="628"/>
      <c r="R19" s="628"/>
      <c r="S19" s="628"/>
      <c r="T19" s="628"/>
      <c r="U19" s="628"/>
      <c r="V19" s="628"/>
      <c r="W19" s="628"/>
      <c r="X19" s="628"/>
      <c r="Y19" s="71"/>
    </row>
    <row r="20" spans="1:25" ht="15" hidden="1">
      <c r="A20" s="52"/>
      <c r="B20" s="90"/>
      <c r="C20" s="89"/>
      <c r="D20" s="78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1"/>
    </row>
    <row r="21" spans="1:25" ht="14.25" hidden="1" customHeight="1">
      <c r="A21" s="52"/>
      <c r="B21" s="90"/>
      <c r="C21" s="89"/>
      <c r="D21" s="73"/>
      <c r="E21" s="84" t="s">
        <v>263</v>
      </c>
      <c r="F21" s="616" t="s">
        <v>289</v>
      </c>
      <c r="G21" s="617"/>
      <c r="H21" s="617"/>
      <c r="I21" s="617"/>
      <c r="J21" s="617"/>
      <c r="K21" s="617"/>
      <c r="L21" s="617"/>
      <c r="M21" s="617"/>
      <c r="N21" s="72"/>
      <c r="O21" s="83" t="s">
        <v>263</v>
      </c>
      <c r="P21" s="618" t="s">
        <v>264</v>
      </c>
      <c r="Q21" s="619"/>
      <c r="R21" s="619"/>
      <c r="S21" s="619"/>
      <c r="T21" s="619"/>
      <c r="U21" s="619"/>
      <c r="V21" s="619"/>
      <c r="W21" s="619"/>
      <c r="X21" s="619"/>
      <c r="Y21" s="71"/>
    </row>
    <row r="22" spans="1:25" ht="14.25" hidden="1" customHeight="1">
      <c r="A22" s="52"/>
      <c r="B22" s="90"/>
      <c r="C22" s="89"/>
      <c r="D22" s="73"/>
      <c r="E22" s="109" t="s">
        <v>263</v>
      </c>
      <c r="F22" s="616" t="s">
        <v>266</v>
      </c>
      <c r="G22" s="617"/>
      <c r="H22" s="617"/>
      <c r="I22" s="617"/>
      <c r="J22" s="617"/>
      <c r="K22" s="617"/>
      <c r="L22" s="617"/>
      <c r="M22" s="617"/>
      <c r="N22" s="72"/>
      <c r="O22" s="86" t="s">
        <v>263</v>
      </c>
      <c r="P22" s="618" t="s">
        <v>269</v>
      </c>
      <c r="Q22" s="619"/>
      <c r="R22" s="619"/>
      <c r="S22" s="619"/>
      <c r="T22" s="619"/>
      <c r="U22" s="619"/>
      <c r="V22" s="619"/>
      <c r="W22" s="619"/>
      <c r="X22" s="619"/>
      <c r="Y22" s="71"/>
    </row>
    <row r="23" spans="1:25" ht="27" hidden="1" customHeight="1">
      <c r="A23" s="52"/>
      <c r="B23" s="90"/>
      <c r="C23" s="89"/>
      <c r="D23" s="73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629" t="s">
        <v>268</v>
      </c>
      <c r="Q23" s="629"/>
      <c r="R23" s="629"/>
      <c r="S23" s="629"/>
      <c r="T23" s="629"/>
      <c r="U23" s="629"/>
      <c r="V23" s="629"/>
      <c r="W23" s="629"/>
      <c r="X23" s="72"/>
      <c r="Y23" s="71"/>
    </row>
    <row r="24" spans="1:25" ht="10.5" hidden="1" customHeight="1">
      <c r="A24" s="52"/>
      <c r="B24" s="90"/>
      <c r="C24" s="89"/>
      <c r="D24" s="73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1"/>
    </row>
    <row r="25" spans="1:25" ht="27" hidden="1" customHeight="1">
      <c r="A25" s="52"/>
      <c r="B25" s="90"/>
      <c r="C25" s="89"/>
      <c r="D25" s="73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1"/>
    </row>
    <row r="26" spans="1:25" ht="12" hidden="1" customHeight="1">
      <c r="A26" s="52"/>
      <c r="B26" s="90"/>
      <c r="C26" s="89"/>
      <c r="D26" s="73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1"/>
    </row>
    <row r="27" spans="1:25" ht="38.25" hidden="1" customHeight="1">
      <c r="A27" s="52"/>
      <c r="B27" s="90"/>
      <c r="C27" s="89"/>
      <c r="D27" s="73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1"/>
    </row>
    <row r="28" spans="1:25" ht="15" hidden="1">
      <c r="A28" s="52"/>
      <c r="B28" s="90"/>
      <c r="C28" s="89"/>
      <c r="D28" s="73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1"/>
    </row>
    <row r="29" spans="1:25" ht="15" hidden="1">
      <c r="A29" s="52"/>
      <c r="B29" s="90"/>
      <c r="C29" s="89"/>
      <c r="D29" s="73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1"/>
    </row>
    <row r="30" spans="1:25" ht="15" hidden="1">
      <c r="A30" s="52"/>
      <c r="B30" s="90"/>
      <c r="C30" s="89"/>
      <c r="D30" s="73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1"/>
    </row>
    <row r="31" spans="1:25" ht="15" hidden="1">
      <c r="A31" s="52"/>
      <c r="B31" s="90"/>
      <c r="C31" s="89"/>
      <c r="D31" s="73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1"/>
    </row>
    <row r="32" spans="1:25" ht="15" hidden="1">
      <c r="A32" s="52"/>
      <c r="B32" s="90"/>
      <c r="C32" s="89"/>
      <c r="D32" s="73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1"/>
    </row>
    <row r="33" spans="1:25" ht="18.75" hidden="1" customHeight="1">
      <c r="A33" s="52"/>
      <c r="B33" s="90"/>
      <c r="C33" s="89"/>
      <c r="D33" s="78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1"/>
    </row>
    <row r="34" spans="1:25" ht="15" hidden="1">
      <c r="A34" s="52"/>
      <c r="B34" s="90"/>
      <c r="C34" s="89"/>
      <c r="D34" s="78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1"/>
    </row>
    <row r="35" spans="1:25" ht="24" hidden="1" customHeight="1">
      <c r="A35" s="52"/>
      <c r="B35" s="90"/>
      <c r="C35" s="89"/>
      <c r="D35" s="73"/>
      <c r="E35" s="620" t="s">
        <v>1023</v>
      </c>
      <c r="F35" s="620"/>
      <c r="G35" s="620"/>
      <c r="H35" s="620"/>
      <c r="I35" s="620"/>
      <c r="J35" s="620"/>
      <c r="K35" s="620"/>
      <c r="L35" s="620"/>
      <c r="M35" s="620"/>
      <c r="N35" s="620"/>
      <c r="O35" s="620"/>
      <c r="P35" s="620"/>
      <c r="Q35" s="620"/>
      <c r="R35" s="620"/>
      <c r="S35" s="620"/>
      <c r="T35" s="620"/>
      <c r="U35" s="620"/>
      <c r="V35" s="620"/>
      <c r="W35" s="620"/>
      <c r="X35" s="620"/>
      <c r="Y35" s="71"/>
    </row>
    <row r="36" spans="1:25" ht="38.25" hidden="1" customHeight="1">
      <c r="A36" s="52"/>
      <c r="B36" s="90"/>
      <c r="C36" s="89"/>
      <c r="D36" s="73"/>
      <c r="E36" s="620"/>
      <c r="F36" s="620"/>
      <c r="G36" s="620"/>
      <c r="H36" s="620"/>
      <c r="I36" s="620"/>
      <c r="J36" s="620"/>
      <c r="K36" s="620"/>
      <c r="L36" s="620"/>
      <c r="M36" s="620"/>
      <c r="N36" s="620"/>
      <c r="O36" s="620"/>
      <c r="P36" s="620"/>
      <c r="Q36" s="620"/>
      <c r="R36" s="620"/>
      <c r="S36" s="620"/>
      <c r="T36" s="620"/>
      <c r="U36" s="620"/>
      <c r="V36" s="620"/>
      <c r="W36" s="620"/>
      <c r="X36" s="620"/>
      <c r="Y36" s="71"/>
    </row>
    <row r="37" spans="1:25" ht="9.75" hidden="1" customHeight="1">
      <c r="A37" s="52"/>
      <c r="B37" s="90"/>
      <c r="C37" s="89"/>
      <c r="D37" s="73"/>
      <c r="E37" s="620"/>
      <c r="F37" s="620"/>
      <c r="G37" s="620"/>
      <c r="H37" s="620"/>
      <c r="I37" s="620"/>
      <c r="J37" s="620"/>
      <c r="K37" s="620"/>
      <c r="L37" s="620"/>
      <c r="M37" s="620"/>
      <c r="N37" s="620"/>
      <c r="O37" s="620"/>
      <c r="P37" s="620"/>
      <c r="Q37" s="620"/>
      <c r="R37" s="620"/>
      <c r="S37" s="620"/>
      <c r="T37" s="620"/>
      <c r="U37" s="620"/>
      <c r="V37" s="620"/>
      <c r="W37" s="620"/>
      <c r="X37" s="620"/>
      <c r="Y37" s="71"/>
    </row>
    <row r="38" spans="1:25" ht="51" hidden="1" customHeight="1">
      <c r="A38" s="52"/>
      <c r="B38" s="90"/>
      <c r="C38" s="89"/>
      <c r="D38" s="73"/>
      <c r="E38" s="620"/>
      <c r="F38" s="620"/>
      <c r="G38" s="620"/>
      <c r="H38" s="620"/>
      <c r="I38" s="620"/>
      <c r="J38" s="620"/>
      <c r="K38" s="620"/>
      <c r="L38" s="620"/>
      <c r="M38" s="620"/>
      <c r="N38" s="620"/>
      <c r="O38" s="620"/>
      <c r="P38" s="620"/>
      <c r="Q38" s="620"/>
      <c r="R38" s="620"/>
      <c r="S38" s="620"/>
      <c r="T38" s="620"/>
      <c r="U38" s="620"/>
      <c r="V38" s="620"/>
      <c r="W38" s="620"/>
      <c r="X38" s="620"/>
      <c r="Y38" s="71"/>
    </row>
    <row r="39" spans="1:25" ht="15" hidden="1" customHeight="1">
      <c r="A39" s="52"/>
      <c r="B39" s="90"/>
      <c r="C39" s="89"/>
      <c r="D39" s="73"/>
      <c r="E39" s="620"/>
      <c r="F39" s="620"/>
      <c r="G39" s="620"/>
      <c r="H39" s="620"/>
      <c r="I39" s="620"/>
      <c r="J39" s="620"/>
      <c r="K39" s="620"/>
      <c r="L39" s="620"/>
      <c r="M39" s="620"/>
      <c r="N39" s="620"/>
      <c r="O39" s="620"/>
      <c r="P39" s="620"/>
      <c r="Q39" s="620"/>
      <c r="R39" s="620"/>
      <c r="S39" s="620"/>
      <c r="T39" s="620"/>
      <c r="U39" s="620"/>
      <c r="V39" s="620"/>
      <c r="W39" s="620"/>
      <c r="X39" s="620"/>
      <c r="Y39" s="71"/>
    </row>
    <row r="40" spans="1:25" ht="12" hidden="1" customHeight="1">
      <c r="A40" s="52"/>
      <c r="B40" s="90"/>
      <c r="C40" s="89"/>
      <c r="D40" s="73"/>
      <c r="E40" s="621"/>
      <c r="F40" s="622"/>
      <c r="G40" s="622"/>
      <c r="H40" s="622"/>
      <c r="I40" s="622"/>
      <c r="J40" s="622"/>
      <c r="K40" s="622"/>
      <c r="L40" s="622"/>
      <c r="M40" s="622"/>
      <c r="N40" s="622"/>
      <c r="O40" s="622"/>
      <c r="P40" s="622"/>
      <c r="Q40" s="622"/>
      <c r="R40" s="622"/>
      <c r="S40" s="622"/>
      <c r="T40" s="622"/>
      <c r="U40" s="622"/>
      <c r="V40" s="622"/>
      <c r="W40" s="622"/>
      <c r="X40" s="622"/>
      <c r="Y40" s="71"/>
    </row>
    <row r="41" spans="1:25" ht="38.25" hidden="1" customHeight="1">
      <c r="A41" s="52"/>
      <c r="B41" s="90"/>
      <c r="C41" s="89"/>
      <c r="D41" s="73"/>
      <c r="E41" s="620"/>
      <c r="F41" s="620"/>
      <c r="G41" s="620"/>
      <c r="H41" s="620"/>
      <c r="I41" s="620"/>
      <c r="J41" s="620"/>
      <c r="K41" s="620"/>
      <c r="L41" s="620"/>
      <c r="M41" s="620"/>
      <c r="N41" s="620"/>
      <c r="O41" s="620"/>
      <c r="P41" s="620"/>
      <c r="Q41" s="620"/>
      <c r="R41" s="620"/>
      <c r="S41" s="620"/>
      <c r="T41" s="620"/>
      <c r="U41" s="620"/>
      <c r="V41" s="620"/>
      <c r="W41" s="620"/>
      <c r="X41" s="620"/>
      <c r="Y41" s="71"/>
    </row>
    <row r="42" spans="1:25" ht="15" hidden="1">
      <c r="A42" s="52"/>
      <c r="B42" s="90"/>
      <c r="C42" s="89"/>
      <c r="D42" s="73"/>
      <c r="E42" s="620"/>
      <c r="F42" s="620"/>
      <c r="G42" s="620"/>
      <c r="H42" s="620"/>
      <c r="I42" s="620"/>
      <c r="J42" s="620"/>
      <c r="K42" s="620"/>
      <c r="L42" s="620"/>
      <c r="M42" s="620"/>
      <c r="N42" s="620"/>
      <c r="O42" s="620"/>
      <c r="P42" s="620"/>
      <c r="Q42" s="620"/>
      <c r="R42" s="620"/>
      <c r="S42" s="620"/>
      <c r="T42" s="620"/>
      <c r="U42" s="620"/>
      <c r="V42" s="620"/>
      <c r="W42" s="620"/>
      <c r="X42" s="620"/>
      <c r="Y42" s="71"/>
    </row>
    <row r="43" spans="1:25" ht="15" hidden="1">
      <c r="A43" s="52"/>
      <c r="B43" s="90"/>
      <c r="C43" s="89"/>
      <c r="D43" s="73"/>
      <c r="E43" s="620"/>
      <c r="F43" s="620"/>
      <c r="G43" s="620"/>
      <c r="H43" s="620"/>
      <c r="I43" s="620"/>
      <c r="J43" s="620"/>
      <c r="K43" s="620"/>
      <c r="L43" s="620"/>
      <c r="M43" s="620"/>
      <c r="N43" s="620"/>
      <c r="O43" s="620"/>
      <c r="P43" s="620"/>
      <c r="Q43" s="620"/>
      <c r="R43" s="620"/>
      <c r="S43" s="620"/>
      <c r="T43" s="620"/>
      <c r="U43" s="620"/>
      <c r="V43" s="620"/>
      <c r="W43" s="620"/>
      <c r="X43" s="620"/>
      <c r="Y43" s="71"/>
    </row>
    <row r="44" spans="1:25" ht="33.75" hidden="1" customHeight="1">
      <c r="A44" s="52"/>
      <c r="B44" s="90"/>
      <c r="C44" s="89"/>
      <c r="D44" s="78"/>
      <c r="E44" s="620"/>
      <c r="F44" s="620"/>
      <c r="G44" s="620"/>
      <c r="H44" s="620"/>
      <c r="I44" s="620"/>
      <c r="J44" s="620"/>
      <c r="K44" s="620"/>
      <c r="L44" s="620"/>
      <c r="M44" s="620"/>
      <c r="N44" s="620"/>
      <c r="O44" s="620"/>
      <c r="P44" s="620"/>
      <c r="Q44" s="620"/>
      <c r="R44" s="620"/>
      <c r="S44" s="620"/>
      <c r="T44" s="620"/>
      <c r="U44" s="620"/>
      <c r="V44" s="620"/>
      <c r="W44" s="620"/>
      <c r="X44" s="620"/>
      <c r="Y44" s="71"/>
    </row>
    <row r="45" spans="1:25" ht="15" hidden="1">
      <c r="A45" s="52"/>
      <c r="B45" s="90"/>
      <c r="C45" s="89"/>
      <c r="D45" s="78"/>
      <c r="E45" s="620"/>
      <c r="F45" s="620"/>
      <c r="G45" s="620"/>
      <c r="H45" s="620"/>
      <c r="I45" s="620"/>
      <c r="J45" s="620"/>
      <c r="K45" s="620"/>
      <c r="L45" s="620"/>
      <c r="M45" s="620"/>
      <c r="N45" s="620"/>
      <c r="O45" s="620"/>
      <c r="P45" s="620"/>
      <c r="Q45" s="620"/>
      <c r="R45" s="620"/>
      <c r="S45" s="620"/>
      <c r="T45" s="620"/>
      <c r="U45" s="620"/>
      <c r="V45" s="620"/>
      <c r="W45" s="620"/>
      <c r="X45" s="620"/>
      <c r="Y45" s="71"/>
    </row>
    <row r="46" spans="1:25" ht="24" hidden="1" customHeight="1">
      <c r="A46" s="52"/>
      <c r="B46" s="90"/>
      <c r="C46" s="89"/>
      <c r="D46" s="73"/>
      <c r="E46" s="634" t="s">
        <v>262</v>
      </c>
      <c r="F46" s="634"/>
      <c r="G46" s="634"/>
      <c r="H46" s="634"/>
      <c r="I46" s="634"/>
      <c r="J46" s="634"/>
      <c r="K46" s="634"/>
      <c r="L46" s="634"/>
      <c r="M46" s="634"/>
      <c r="N46" s="634"/>
      <c r="O46" s="634"/>
      <c r="P46" s="634"/>
      <c r="Q46" s="634"/>
      <c r="R46" s="634"/>
      <c r="S46" s="634"/>
      <c r="T46" s="634"/>
      <c r="U46" s="634"/>
      <c r="V46" s="634"/>
      <c r="W46" s="634"/>
      <c r="X46" s="634"/>
      <c r="Y46" s="71"/>
    </row>
    <row r="47" spans="1:25" ht="37.5" hidden="1" customHeight="1">
      <c r="A47" s="52"/>
      <c r="B47" s="90"/>
      <c r="C47" s="89"/>
      <c r="D47" s="73"/>
      <c r="E47" s="634"/>
      <c r="F47" s="634"/>
      <c r="G47" s="634"/>
      <c r="H47" s="634"/>
      <c r="I47" s="634"/>
      <c r="J47" s="634"/>
      <c r="K47" s="634"/>
      <c r="L47" s="634"/>
      <c r="M47" s="634"/>
      <c r="N47" s="634"/>
      <c r="O47" s="634"/>
      <c r="P47" s="634"/>
      <c r="Q47" s="634"/>
      <c r="R47" s="634"/>
      <c r="S47" s="634"/>
      <c r="T47" s="634"/>
      <c r="U47" s="634"/>
      <c r="V47" s="634"/>
      <c r="W47" s="634"/>
      <c r="X47" s="634"/>
      <c r="Y47" s="71"/>
    </row>
    <row r="48" spans="1:25" ht="24" hidden="1" customHeight="1">
      <c r="A48" s="52"/>
      <c r="B48" s="90"/>
      <c r="C48" s="89"/>
      <c r="D48" s="73"/>
      <c r="E48" s="634"/>
      <c r="F48" s="634"/>
      <c r="G48" s="634"/>
      <c r="H48" s="634"/>
      <c r="I48" s="634"/>
      <c r="J48" s="634"/>
      <c r="K48" s="634"/>
      <c r="L48" s="634"/>
      <c r="M48" s="634"/>
      <c r="N48" s="634"/>
      <c r="O48" s="634"/>
      <c r="P48" s="634"/>
      <c r="Q48" s="634"/>
      <c r="R48" s="634"/>
      <c r="S48" s="634"/>
      <c r="T48" s="634"/>
      <c r="U48" s="634"/>
      <c r="V48" s="634"/>
      <c r="W48" s="634"/>
      <c r="X48" s="634"/>
      <c r="Y48" s="71"/>
    </row>
    <row r="49" spans="1:25" ht="51" hidden="1" customHeight="1">
      <c r="A49" s="52"/>
      <c r="B49" s="90"/>
      <c r="C49" s="89"/>
      <c r="D49" s="73"/>
      <c r="E49" s="634"/>
      <c r="F49" s="634"/>
      <c r="G49" s="634"/>
      <c r="H49" s="634"/>
      <c r="I49" s="634"/>
      <c r="J49" s="634"/>
      <c r="K49" s="634"/>
      <c r="L49" s="634"/>
      <c r="M49" s="634"/>
      <c r="N49" s="634"/>
      <c r="O49" s="634"/>
      <c r="P49" s="634"/>
      <c r="Q49" s="634"/>
      <c r="R49" s="634"/>
      <c r="S49" s="634"/>
      <c r="T49" s="634"/>
      <c r="U49" s="634"/>
      <c r="V49" s="634"/>
      <c r="W49" s="634"/>
      <c r="X49" s="634"/>
      <c r="Y49" s="71"/>
    </row>
    <row r="50" spans="1:25" ht="15" hidden="1">
      <c r="A50" s="52"/>
      <c r="B50" s="90"/>
      <c r="C50" s="89"/>
      <c r="D50" s="73"/>
      <c r="E50" s="634"/>
      <c r="F50" s="634"/>
      <c r="G50" s="634"/>
      <c r="H50" s="634"/>
      <c r="I50" s="634"/>
      <c r="J50" s="634"/>
      <c r="K50" s="634"/>
      <c r="L50" s="634"/>
      <c r="M50" s="634"/>
      <c r="N50" s="634"/>
      <c r="O50" s="634"/>
      <c r="P50" s="634"/>
      <c r="Q50" s="634"/>
      <c r="R50" s="634"/>
      <c r="S50" s="634"/>
      <c r="T50" s="634"/>
      <c r="U50" s="634"/>
      <c r="V50" s="634"/>
      <c r="W50" s="634"/>
      <c r="X50" s="634"/>
      <c r="Y50" s="71"/>
    </row>
    <row r="51" spans="1:25" ht="15" hidden="1">
      <c r="A51" s="52"/>
      <c r="B51" s="90"/>
      <c r="C51" s="89"/>
      <c r="D51" s="73"/>
      <c r="E51" s="634"/>
      <c r="F51" s="634"/>
      <c r="G51" s="634"/>
      <c r="H51" s="634"/>
      <c r="I51" s="634"/>
      <c r="J51" s="634"/>
      <c r="K51" s="634"/>
      <c r="L51" s="634"/>
      <c r="M51" s="634"/>
      <c r="N51" s="634"/>
      <c r="O51" s="634"/>
      <c r="P51" s="634"/>
      <c r="Q51" s="634"/>
      <c r="R51" s="634"/>
      <c r="S51" s="634"/>
      <c r="T51" s="634"/>
      <c r="U51" s="634"/>
      <c r="V51" s="634"/>
      <c r="W51" s="634"/>
      <c r="X51" s="634"/>
      <c r="Y51" s="71"/>
    </row>
    <row r="52" spans="1:25" ht="15" hidden="1">
      <c r="A52" s="52"/>
      <c r="B52" s="90"/>
      <c r="C52" s="89"/>
      <c r="D52" s="73"/>
      <c r="E52" s="634"/>
      <c r="F52" s="634"/>
      <c r="G52" s="634"/>
      <c r="H52" s="634"/>
      <c r="I52" s="634"/>
      <c r="J52" s="634"/>
      <c r="K52" s="634"/>
      <c r="L52" s="634"/>
      <c r="M52" s="634"/>
      <c r="N52" s="634"/>
      <c r="O52" s="634"/>
      <c r="P52" s="634"/>
      <c r="Q52" s="634"/>
      <c r="R52" s="634"/>
      <c r="S52" s="634"/>
      <c r="T52" s="634"/>
      <c r="U52" s="634"/>
      <c r="V52" s="634"/>
      <c r="W52" s="634"/>
      <c r="X52" s="634"/>
      <c r="Y52" s="71"/>
    </row>
    <row r="53" spans="1:25" ht="15" hidden="1">
      <c r="A53" s="52"/>
      <c r="B53" s="90"/>
      <c r="C53" s="89"/>
      <c r="D53" s="73"/>
      <c r="E53" s="634"/>
      <c r="F53" s="634"/>
      <c r="G53" s="634"/>
      <c r="H53" s="634"/>
      <c r="I53" s="634"/>
      <c r="J53" s="634"/>
      <c r="K53" s="634"/>
      <c r="L53" s="634"/>
      <c r="M53" s="634"/>
      <c r="N53" s="634"/>
      <c r="O53" s="634"/>
      <c r="P53" s="634"/>
      <c r="Q53" s="634"/>
      <c r="R53" s="634"/>
      <c r="S53" s="634"/>
      <c r="T53" s="634"/>
      <c r="U53" s="634"/>
      <c r="V53" s="634"/>
      <c r="W53" s="634"/>
      <c r="X53" s="634"/>
      <c r="Y53" s="71"/>
    </row>
    <row r="54" spans="1:25" ht="15" hidden="1">
      <c r="A54" s="52"/>
      <c r="B54" s="90"/>
      <c r="C54" s="89"/>
      <c r="D54" s="73"/>
      <c r="E54" s="634"/>
      <c r="F54" s="634"/>
      <c r="G54" s="634"/>
      <c r="H54" s="634"/>
      <c r="I54" s="634"/>
      <c r="J54" s="634"/>
      <c r="K54" s="634"/>
      <c r="L54" s="634"/>
      <c r="M54" s="634"/>
      <c r="N54" s="634"/>
      <c r="O54" s="634"/>
      <c r="P54" s="634"/>
      <c r="Q54" s="634"/>
      <c r="R54" s="634"/>
      <c r="S54" s="634"/>
      <c r="T54" s="634"/>
      <c r="U54" s="634"/>
      <c r="V54" s="634"/>
      <c r="W54" s="634"/>
      <c r="X54" s="634"/>
      <c r="Y54" s="71"/>
    </row>
    <row r="55" spans="1:25" ht="15" hidden="1">
      <c r="A55" s="52"/>
      <c r="B55" s="90"/>
      <c r="C55" s="89"/>
      <c r="D55" s="73"/>
      <c r="E55" s="634"/>
      <c r="F55" s="634"/>
      <c r="G55" s="634"/>
      <c r="H55" s="634"/>
      <c r="I55" s="634"/>
      <c r="J55" s="634"/>
      <c r="K55" s="634"/>
      <c r="L55" s="634"/>
      <c r="M55" s="634"/>
      <c r="N55" s="634"/>
      <c r="O55" s="634"/>
      <c r="P55" s="634"/>
      <c r="Q55" s="634"/>
      <c r="R55" s="634"/>
      <c r="S55" s="634"/>
      <c r="T55" s="634"/>
      <c r="U55" s="634"/>
      <c r="V55" s="634"/>
      <c r="W55" s="634"/>
      <c r="X55" s="634"/>
      <c r="Y55" s="71"/>
    </row>
    <row r="56" spans="1:25" ht="25.5" hidden="1" customHeight="1">
      <c r="A56" s="52"/>
      <c r="B56" s="90"/>
      <c r="C56" s="89"/>
      <c r="D56" s="78"/>
      <c r="E56" s="634"/>
      <c r="F56" s="634"/>
      <c r="G56" s="634"/>
      <c r="H56" s="634"/>
      <c r="I56" s="634"/>
      <c r="J56" s="634"/>
      <c r="K56" s="634"/>
      <c r="L56" s="634"/>
      <c r="M56" s="634"/>
      <c r="N56" s="634"/>
      <c r="O56" s="634"/>
      <c r="P56" s="634"/>
      <c r="Q56" s="634"/>
      <c r="R56" s="634"/>
      <c r="S56" s="634"/>
      <c r="T56" s="634"/>
      <c r="U56" s="634"/>
      <c r="V56" s="634"/>
      <c r="W56" s="634"/>
      <c r="X56" s="634"/>
      <c r="Y56" s="71"/>
    </row>
    <row r="57" spans="1:25" ht="15" hidden="1">
      <c r="A57" s="52"/>
      <c r="B57" s="90"/>
      <c r="C57" s="89"/>
      <c r="D57" s="78"/>
      <c r="E57" s="634"/>
      <c r="F57" s="634"/>
      <c r="G57" s="634"/>
      <c r="H57" s="634"/>
      <c r="I57" s="634"/>
      <c r="J57" s="634"/>
      <c r="K57" s="634"/>
      <c r="L57" s="634"/>
      <c r="M57" s="634"/>
      <c r="N57" s="634"/>
      <c r="O57" s="634"/>
      <c r="P57" s="634"/>
      <c r="Q57" s="634"/>
      <c r="R57" s="634"/>
      <c r="S57" s="634"/>
      <c r="T57" s="634"/>
      <c r="U57" s="634"/>
      <c r="V57" s="634"/>
      <c r="W57" s="634"/>
      <c r="X57" s="634"/>
      <c r="Y57" s="71"/>
    </row>
    <row r="58" spans="1:25" ht="15" hidden="1" customHeight="1">
      <c r="A58" s="52"/>
      <c r="B58" s="90"/>
      <c r="C58" s="89"/>
      <c r="D58" s="73"/>
      <c r="E58" s="631" t="s">
        <v>110</v>
      </c>
      <c r="F58" s="631"/>
      <c r="G58" s="631"/>
      <c r="H58" s="632" t="s">
        <v>978</v>
      </c>
      <c r="I58" s="632"/>
      <c r="J58" s="632"/>
      <c r="K58" s="632"/>
      <c r="L58" s="632"/>
      <c r="M58" s="632"/>
      <c r="N58" s="632"/>
      <c r="O58" s="632"/>
      <c r="P58" s="632"/>
      <c r="Q58" s="632"/>
      <c r="R58" s="632"/>
      <c r="S58" s="632"/>
      <c r="T58" s="632"/>
      <c r="U58" s="632"/>
      <c r="V58" s="632"/>
      <c r="W58" s="632"/>
      <c r="X58" s="632"/>
      <c r="Y58" s="71"/>
    </row>
    <row r="59" spans="1:25" ht="15" hidden="1" customHeight="1">
      <c r="A59" s="52"/>
      <c r="B59" s="90"/>
      <c r="C59" s="89"/>
      <c r="D59" s="73"/>
      <c r="E59" s="631"/>
      <c r="F59" s="631"/>
      <c r="G59" s="631"/>
      <c r="H59" s="621"/>
      <c r="I59" s="622"/>
      <c r="J59" s="622"/>
      <c r="K59" s="622"/>
      <c r="L59" s="622"/>
      <c r="M59" s="622"/>
      <c r="N59" s="622"/>
      <c r="O59" s="622"/>
      <c r="P59" s="622"/>
      <c r="Q59" s="622"/>
      <c r="R59" s="622"/>
      <c r="S59" s="622"/>
      <c r="T59" s="622"/>
      <c r="U59" s="622"/>
      <c r="V59" s="622"/>
      <c r="W59" s="622"/>
      <c r="X59" s="622"/>
      <c r="Y59" s="71"/>
    </row>
    <row r="60" spans="1:25" ht="15" hidden="1" customHeight="1">
      <c r="A60" s="52"/>
      <c r="B60" s="90"/>
      <c r="C60" s="89"/>
      <c r="D60" s="73"/>
      <c r="E60" s="637"/>
      <c r="F60" s="637"/>
      <c r="G60" s="637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71"/>
    </row>
    <row r="61" spans="1:25" ht="15" hidden="1">
      <c r="A61" s="52"/>
      <c r="B61" s="90"/>
      <c r="C61" s="89"/>
      <c r="D61" s="73"/>
      <c r="E61" s="82"/>
      <c r="F61" s="80"/>
      <c r="G61" s="81"/>
      <c r="H61" s="633"/>
      <c r="I61" s="633"/>
      <c r="J61" s="633"/>
      <c r="K61" s="633"/>
      <c r="L61" s="633"/>
      <c r="M61" s="633"/>
      <c r="N61" s="633"/>
      <c r="O61" s="633"/>
      <c r="P61" s="633"/>
      <c r="Q61" s="633"/>
      <c r="R61" s="633"/>
      <c r="S61" s="633"/>
      <c r="T61" s="633"/>
      <c r="U61" s="633"/>
      <c r="V61" s="633"/>
      <c r="W61" s="633"/>
      <c r="X61" s="633"/>
      <c r="Y61" s="71"/>
    </row>
    <row r="62" spans="1:25" ht="27.75" hidden="1" customHeight="1">
      <c r="A62" s="52"/>
      <c r="B62" s="90"/>
      <c r="C62" s="89"/>
      <c r="D62" s="73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1"/>
    </row>
    <row r="63" spans="1:25" ht="15" hidden="1">
      <c r="A63" s="52"/>
      <c r="B63" s="90"/>
      <c r="C63" s="89"/>
      <c r="D63" s="73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1"/>
    </row>
    <row r="64" spans="1:25" ht="15" hidden="1">
      <c r="A64" s="52"/>
      <c r="B64" s="90"/>
      <c r="C64" s="89"/>
      <c r="D64" s="73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1"/>
    </row>
    <row r="65" spans="1:25" ht="15" hidden="1">
      <c r="A65" s="52"/>
      <c r="B65" s="90"/>
      <c r="C65" s="89"/>
      <c r="D65" s="73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1"/>
    </row>
    <row r="66" spans="1:25" ht="15" hidden="1">
      <c r="A66" s="52"/>
      <c r="B66" s="90"/>
      <c r="C66" s="89"/>
      <c r="D66" s="73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1"/>
    </row>
    <row r="67" spans="1:25" ht="15" hidden="1">
      <c r="A67" s="52"/>
      <c r="B67" s="90"/>
      <c r="C67" s="89"/>
      <c r="D67" s="73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1"/>
    </row>
    <row r="68" spans="1:25" ht="89.25" hidden="1" customHeight="1">
      <c r="A68" s="52"/>
      <c r="B68" s="90"/>
      <c r="C68" s="89"/>
      <c r="D68" s="78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1"/>
    </row>
    <row r="69" spans="1:25" ht="15" hidden="1">
      <c r="A69" s="52"/>
      <c r="B69" s="90"/>
      <c r="C69" s="89"/>
      <c r="D69" s="78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1"/>
    </row>
    <row r="70" spans="1:25" ht="15" hidden="1">
      <c r="A70" s="52"/>
      <c r="B70" s="90"/>
      <c r="C70" s="89"/>
      <c r="D70" s="73"/>
      <c r="E70" s="635" t="s">
        <v>267</v>
      </c>
      <c r="F70" s="635"/>
      <c r="G70" s="635"/>
      <c r="H70" s="635"/>
      <c r="I70" s="635"/>
      <c r="J70" s="635"/>
      <c r="K70" s="635"/>
      <c r="L70" s="635"/>
      <c r="M70" s="635"/>
      <c r="N70" s="635"/>
      <c r="O70" s="635"/>
      <c r="P70" s="635"/>
      <c r="Q70" s="635"/>
      <c r="R70" s="635"/>
      <c r="S70" s="635"/>
      <c r="T70" s="635"/>
      <c r="U70" s="635"/>
      <c r="V70" s="635"/>
      <c r="W70" s="635"/>
      <c r="X70" s="635"/>
      <c r="Y70" s="71"/>
    </row>
    <row r="71" spans="1:25" ht="40.5" hidden="1" customHeight="1">
      <c r="A71" s="52"/>
      <c r="B71" s="90"/>
      <c r="C71" s="89"/>
      <c r="D71" s="73"/>
      <c r="E71" s="630" t="s">
        <v>329</v>
      </c>
      <c r="F71" s="630"/>
      <c r="G71" s="630"/>
      <c r="H71" s="630"/>
      <c r="I71" s="630"/>
      <c r="J71" s="630"/>
      <c r="K71" s="630"/>
      <c r="L71" s="630"/>
      <c r="M71" s="630"/>
      <c r="N71" s="630"/>
      <c r="O71" s="630"/>
      <c r="P71" s="630"/>
      <c r="Q71" s="630"/>
      <c r="R71" s="630"/>
      <c r="S71" s="630"/>
      <c r="T71" s="630"/>
      <c r="U71" s="630"/>
      <c r="V71" s="630"/>
      <c r="W71" s="630"/>
      <c r="X71" s="630"/>
      <c r="Y71" s="71"/>
    </row>
    <row r="72" spans="1:25" ht="40.5" hidden="1" customHeight="1">
      <c r="A72" s="52"/>
      <c r="B72" s="90"/>
      <c r="C72" s="89"/>
      <c r="D72" s="73"/>
      <c r="E72" s="630" t="s">
        <v>330</v>
      </c>
      <c r="F72" s="630"/>
      <c r="G72" s="630"/>
      <c r="H72" s="630"/>
      <c r="I72" s="630"/>
      <c r="J72" s="630"/>
      <c r="K72" s="630"/>
      <c r="L72" s="630"/>
      <c r="M72" s="630"/>
      <c r="N72" s="630"/>
      <c r="O72" s="630"/>
      <c r="P72" s="630"/>
      <c r="Q72" s="630"/>
      <c r="R72" s="630"/>
      <c r="S72" s="630"/>
      <c r="T72" s="630"/>
      <c r="U72" s="630"/>
      <c r="V72" s="630"/>
      <c r="W72" s="630"/>
      <c r="X72" s="630"/>
      <c r="Y72" s="71"/>
    </row>
    <row r="73" spans="1:25" ht="40.5" hidden="1" customHeight="1">
      <c r="A73" s="52"/>
      <c r="B73" s="90"/>
      <c r="C73" s="89"/>
      <c r="D73" s="73"/>
      <c r="E73" s="630" t="s">
        <v>331</v>
      </c>
      <c r="F73" s="630"/>
      <c r="G73" s="630"/>
      <c r="H73" s="630"/>
      <c r="I73" s="630"/>
      <c r="J73" s="630"/>
      <c r="K73" s="630"/>
      <c r="L73" s="630"/>
      <c r="M73" s="630"/>
      <c r="N73" s="630"/>
      <c r="O73" s="630"/>
      <c r="P73" s="630"/>
      <c r="Q73" s="630"/>
      <c r="R73" s="630"/>
      <c r="S73" s="630"/>
      <c r="T73" s="630"/>
      <c r="U73" s="630"/>
      <c r="V73" s="630"/>
      <c r="W73" s="630"/>
      <c r="X73" s="630"/>
      <c r="Y73" s="71"/>
    </row>
    <row r="74" spans="1:25" ht="30" hidden="1" customHeight="1">
      <c r="A74" s="52"/>
      <c r="B74" s="90"/>
      <c r="C74" s="89"/>
      <c r="D74" s="73"/>
      <c r="E74" s="630" t="s">
        <v>332</v>
      </c>
      <c r="F74" s="630"/>
      <c r="G74" s="630"/>
      <c r="H74" s="630"/>
      <c r="I74" s="630"/>
      <c r="J74" s="630"/>
      <c r="K74" s="630"/>
      <c r="L74" s="630"/>
      <c r="M74" s="630"/>
      <c r="N74" s="630"/>
      <c r="O74" s="630"/>
      <c r="P74" s="630"/>
      <c r="Q74" s="630"/>
      <c r="R74" s="630"/>
      <c r="S74" s="630"/>
      <c r="T74" s="630"/>
      <c r="U74" s="630"/>
      <c r="V74" s="630"/>
      <c r="W74" s="630"/>
      <c r="X74" s="630"/>
      <c r="Y74" s="71"/>
    </row>
    <row r="75" spans="1:25" ht="30" hidden="1" customHeight="1">
      <c r="A75" s="52"/>
      <c r="B75" s="90"/>
      <c r="C75" s="89"/>
      <c r="D75" s="73"/>
      <c r="E75" s="630" t="s">
        <v>333</v>
      </c>
      <c r="F75" s="630"/>
      <c r="G75" s="630"/>
      <c r="H75" s="630"/>
      <c r="I75" s="630"/>
      <c r="J75" s="630"/>
      <c r="K75" s="630"/>
      <c r="L75" s="630"/>
      <c r="M75" s="630"/>
      <c r="N75" s="630"/>
      <c r="O75" s="630"/>
      <c r="P75" s="630"/>
      <c r="Q75" s="630"/>
      <c r="R75" s="630"/>
      <c r="S75" s="630"/>
      <c r="T75" s="630"/>
      <c r="U75" s="630"/>
      <c r="V75" s="630"/>
      <c r="W75" s="630"/>
      <c r="X75" s="630"/>
      <c r="Y75" s="71"/>
    </row>
    <row r="76" spans="1:25" ht="15" hidden="1">
      <c r="A76" s="52"/>
      <c r="B76" s="90"/>
      <c r="C76" s="89"/>
      <c r="D76" s="73"/>
      <c r="E76" s="630" t="s">
        <v>334</v>
      </c>
      <c r="F76" s="630"/>
      <c r="G76" s="630"/>
      <c r="H76" s="630"/>
      <c r="I76" s="630"/>
      <c r="J76" s="630"/>
      <c r="K76" s="630"/>
      <c r="L76" s="630"/>
      <c r="M76" s="630"/>
      <c r="N76" s="630"/>
      <c r="O76" s="630"/>
      <c r="P76" s="630"/>
      <c r="Q76" s="630"/>
      <c r="R76" s="630"/>
      <c r="S76" s="630"/>
      <c r="T76" s="630"/>
      <c r="U76" s="630"/>
      <c r="V76" s="630"/>
      <c r="W76" s="630"/>
      <c r="X76" s="630"/>
      <c r="Y76" s="71"/>
    </row>
    <row r="77" spans="1:25" ht="15" hidden="1">
      <c r="A77" s="52"/>
      <c r="B77" s="90"/>
      <c r="C77" s="89"/>
      <c r="D77" s="73"/>
      <c r="E77" s="630" t="s">
        <v>335</v>
      </c>
      <c r="F77" s="630"/>
      <c r="G77" s="630"/>
      <c r="H77" s="630"/>
      <c r="I77" s="630"/>
      <c r="J77" s="630"/>
      <c r="K77" s="630"/>
      <c r="L77" s="630"/>
      <c r="M77" s="630"/>
      <c r="N77" s="630"/>
      <c r="O77" s="630"/>
      <c r="P77" s="630"/>
      <c r="Q77" s="630"/>
      <c r="R77" s="630"/>
      <c r="S77" s="630"/>
      <c r="T77" s="630"/>
      <c r="U77" s="630"/>
      <c r="V77" s="630"/>
      <c r="W77" s="630"/>
      <c r="X77" s="630"/>
      <c r="Y77" s="71"/>
    </row>
    <row r="78" spans="1:25" ht="8.25" hidden="1" customHeight="1">
      <c r="A78" s="52"/>
      <c r="B78" s="90"/>
      <c r="C78" s="89"/>
      <c r="D78" s="73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71"/>
    </row>
    <row r="79" spans="1:25" ht="21" hidden="1" customHeight="1">
      <c r="A79" s="52"/>
      <c r="B79" s="90"/>
      <c r="C79" s="89"/>
      <c r="D79" s="73"/>
      <c r="E79" s="635" t="s">
        <v>283</v>
      </c>
      <c r="F79" s="635"/>
      <c r="G79" s="635"/>
      <c r="H79" s="635"/>
      <c r="I79" s="635"/>
      <c r="J79" s="635"/>
      <c r="K79" s="635"/>
      <c r="L79" s="635"/>
      <c r="M79" s="635"/>
      <c r="N79" s="635"/>
      <c r="O79" s="635"/>
      <c r="P79" s="635"/>
      <c r="Q79" s="635"/>
      <c r="R79" s="635"/>
      <c r="S79" s="635"/>
      <c r="T79" s="635"/>
      <c r="U79" s="635"/>
      <c r="V79" s="635"/>
      <c r="W79" s="635"/>
      <c r="X79" s="635"/>
      <c r="Y79" s="71"/>
    </row>
    <row r="80" spans="1:25" ht="11.25" hidden="1" customHeight="1">
      <c r="A80" s="52"/>
      <c r="B80" s="90"/>
      <c r="C80" s="89"/>
      <c r="D80" s="73"/>
      <c r="E80" s="636" t="s">
        <v>79</v>
      </c>
      <c r="F80" s="636"/>
      <c r="G80" s="636"/>
      <c r="H80" s="636"/>
      <c r="I80" s="632" t="s">
        <v>1014</v>
      </c>
      <c r="J80" s="632"/>
      <c r="K80" s="632"/>
      <c r="L80" s="632"/>
      <c r="M80" s="632"/>
      <c r="N80" s="632"/>
      <c r="O80" s="632"/>
      <c r="P80" s="632"/>
      <c r="Q80" s="632"/>
      <c r="R80" s="632"/>
      <c r="S80" s="632"/>
      <c r="T80" s="632"/>
      <c r="U80" s="632"/>
      <c r="V80" s="632"/>
      <c r="W80" s="632"/>
      <c r="X80" s="632"/>
      <c r="Y80" s="71"/>
    </row>
    <row r="81" spans="1:25" ht="15" hidden="1">
      <c r="A81" s="52"/>
      <c r="B81" s="90"/>
      <c r="C81" s="89"/>
      <c r="D81" s="73"/>
      <c r="E81" s="637" t="s">
        <v>110</v>
      </c>
      <c r="F81" s="637"/>
      <c r="G81" s="637"/>
      <c r="H81" s="632" t="s">
        <v>1022</v>
      </c>
      <c r="I81" s="632"/>
      <c r="J81" s="632"/>
      <c r="K81" s="632"/>
      <c r="L81" s="632"/>
      <c r="M81" s="632"/>
      <c r="N81" s="632"/>
      <c r="O81" s="632"/>
      <c r="P81" s="632"/>
      <c r="Q81" s="632"/>
      <c r="R81" s="632"/>
      <c r="S81" s="632"/>
      <c r="T81" s="632"/>
      <c r="U81" s="632"/>
      <c r="V81" s="632"/>
      <c r="W81" s="632"/>
      <c r="X81" s="632"/>
      <c r="Y81" s="71"/>
    </row>
    <row r="82" spans="1:25" ht="15" hidden="1" customHeight="1">
      <c r="A82" s="52"/>
      <c r="B82" s="90"/>
      <c r="C82" s="89"/>
      <c r="D82" s="73"/>
      <c r="E82" s="637"/>
      <c r="F82" s="637"/>
      <c r="G82" s="637"/>
      <c r="H82" s="621"/>
      <c r="I82" s="622"/>
      <c r="J82" s="622"/>
      <c r="K82" s="622"/>
      <c r="L82" s="622"/>
      <c r="M82" s="622"/>
      <c r="N82" s="622"/>
      <c r="O82" s="622"/>
      <c r="P82" s="622"/>
      <c r="Q82" s="622"/>
      <c r="R82" s="622"/>
      <c r="S82" s="622"/>
      <c r="T82" s="622"/>
      <c r="U82" s="622"/>
      <c r="V82" s="622"/>
      <c r="W82" s="622"/>
      <c r="X82" s="622"/>
      <c r="Y82" s="71"/>
    </row>
    <row r="83" spans="1:25" ht="15" hidden="1" customHeight="1">
      <c r="A83" s="52"/>
      <c r="B83" s="90"/>
      <c r="C83" s="89"/>
      <c r="D83" s="73"/>
      <c r="Y83" s="71"/>
    </row>
    <row r="84" spans="1:25" ht="15" hidden="1" customHeight="1">
      <c r="A84" s="52"/>
      <c r="B84" s="90"/>
      <c r="C84" s="89"/>
      <c r="D84" s="73"/>
      <c r="E84" s="82"/>
      <c r="F84" s="80"/>
      <c r="G84" s="81"/>
      <c r="H84" s="633"/>
      <c r="I84" s="633"/>
      <c r="J84" s="633"/>
      <c r="K84" s="633"/>
      <c r="L84" s="633"/>
      <c r="M84" s="633"/>
      <c r="N84" s="633"/>
      <c r="O84" s="633"/>
      <c r="P84" s="633"/>
      <c r="Q84" s="633"/>
      <c r="R84" s="633"/>
      <c r="S84" s="633"/>
      <c r="T84" s="633"/>
      <c r="U84" s="633"/>
      <c r="V84" s="633"/>
      <c r="W84" s="633"/>
      <c r="X84" s="633"/>
      <c r="Y84" s="71"/>
    </row>
    <row r="85" spans="1:25" ht="15" hidden="1">
      <c r="A85" s="52"/>
      <c r="B85" s="90"/>
      <c r="C85" s="89"/>
      <c r="D85" s="73"/>
      <c r="E85" s="72"/>
      <c r="F85" s="72"/>
      <c r="G85" s="72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2"/>
      <c r="X85" s="72"/>
      <c r="Y85" s="71"/>
    </row>
    <row r="86" spans="1:25" ht="15" hidden="1">
      <c r="A86" s="52"/>
      <c r="B86" s="90"/>
      <c r="C86" s="89"/>
      <c r="D86" s="73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1"/>
    </row>
    <row r="87" spans="1:25" ht="15" hidden="1">
      <c r="A87" s="52"/>
      <c r="B87" s="90"/>
      <c r="C87" s="89"/>
      <c r="D87" s="73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1"/>
    </row>
    <row r="88" spans="1:25" ht="15" hidden="1">
      <c r="A88" s="52"/>
      <c r="B88" s="90"/>
      <c r="C88" s="89"/>
      <c r="D88" s="73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1"/>
    </row>
    <row r="89" spans="1:25" ht="15" hidden="1">
      <c r="A89" s="52"/>
      <c r="B89" s="90"/>
      <c r="C89" s="89"/>
      <c r="D89" s="73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1"/>
    </row>
    <row r="90" spans="1:25" ht="15" hidden="1">
      <c r="A90" s="52"/>
      <c r="B90" s="90"/>
      <c r="C90" s="89"/>
      <c r="D90" s="73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1"/>
    </row>
    <row r="91" spans="1:25" ht="15" hidden="1">
      <c r="A91" s="52"/>
      <c r="B91" s="90"/>
      <c r="C91" s="89"/>
      <c r="D91" s="73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1"/>
    </row>
    <row r="92" spans="1:25" ht="15" hidden="1">
      <c r="A92" s="52"/>
      <c r="B92" s="90"/>
      <c r="C92" s="89"/>
      <c r="D92" s="73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1"/>
    </row>
    <row r="93" spans="1:25" ht="15" hidden="1">
      <c r="A93" s="52"/>
      <c r="B93" s="90"/>
      <c r="C93" s="89"/>
      <c r="D93" s="73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1"/>
    </row>
    <row r="94" spans="1:25" ht="15" hidden="1">
      <c r="A94" s="52"/>
      <c r="B94" s="90"/>
      <c r="C94" s="89"/>
      <c r="D94" s="73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1"/>
    </row>
    <row r="95" spans="1:25" ht="15" hidden="1">
      <c r="A95" s="52"/>
      <c r="B95" s="90"/>
      <c r="C95" s="89"/>
      <c r="D95" s="73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1"/>
    </row>
    <row r="96" spans="1:25" ht="27" hidden="1" customHeight="1">
      <c r="A96" s="52"/>
      <c r="B96" s="90"/>
      <c r="C96" s="89"/>
      <c r="D96" s="78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1"/>
    </row>
    <row r="97" spans="1:27" ht="15" hidden="1">
      <c r="A97" s="52"/>
      <c r="B97" s="90"/>
      <c r="C97" s="89"/>
      <c r="D97" s="78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1"/>
    </row>
    <row r="98" spans="1:27" ht="25.5" hidden="1" customHeight="1">
      <c r="A98" s="52"/>
      <c r="B98" s="90"/>
      <c r="C98" s="89"/>
      <c r="D98" s="73"/>
      <c r="E98" s="639" t="s">
        <v>261</v>
      </c>
      <c r="F98" s="639"/>
      <c r="G98" s="639"/>
      <c r="H98" s="639"/>
      <c r="I98" s="639"/>
      <c r="J98" s="639"/>
      <c r="K98" s="639"/>
      <c r="L98" s="639"/>
      <c r="M98" s="639"/>
      <c r="N98" s="639"/>
      <c r="O98" s="639"/>
      <c r="P98" s="639"/>
      <c r="Q98" s="639"/>
      <c r="R98" s="639"/>
      <c r="S98" s="639"/>
      <c r="T98" s="639"/>
      <c r="U98" s="639"/>
      <c r="V98" s="639"/>
      <c r="W98" s="639"/>
      <c r="X98" s="639"/>
      <c r="Y98" s="71"/>
    </row>
    <row r="99" spans="1:27" ht="15" hidden="1" customHeight="1">
      <c r="A99" s="52"/>
      <c r="B99" s="90"/>
      <c r="C99" s="89"/>
      <c r="D99" s="73"/>
      <c r="E99" s="72"/>
      <c r="F99" s="72"/>
      <c r="G99" s="72"/>
      <c r="H99" s="75"/>
      <c r="I99" s="75"/>
      <c r="J99" s="75"/>
      <c r="K99" s="75"/>
      <c r="L99" s="75"/>
      <c r="M99" s="75"/>
      <c r="N99" s="75"/>
      <c r="O99" s="74"/>
      <c r="P99" s="74"/>
      <c r="Q99" s="74"/>
      <c r="R99" s="74"/>
      <c r="S99" s="74"/>
      <c r="T99" s="74"/>
      <c r="U99" s="72"/>
      <c r="V99" s="72"/>
      <c r="W99" s="72"/>
      <c r="X99" s="72"/>
      <c r="Y99" s="71"/>
    </row>
    <row r="100" spans="1:27" ht="15" hidden="1" customHeight="1">
      <c r="A100" s="52"/>
      <c r="B100" s="90"/>
      <c r="C100" s="89"/>
      <c r="D100" s="73"/>
      <c r="E100" s="76"/>
      <c r="F100" s="638" t="s">
        <v>260</v>
      </c>
      <c r="G100" s="638"/>
      <c r="H100" s="638"/>
      <c r="I100" s="638"/>
      <c r="J100" s="638"/>
      <c r="K100" s="638"/>
      <c r="L100" s="638"/>
      <c r="M100" s="638"/>
      <c r="N100" s="638"/>
      <c r="O100" s="638"/>
      <c r="P100" s="638"/>
      <c r="Q100" s="638"/>
      <c r="R100" s="638"/>
      <c r="S100" s="638"/>
      <c r="T100" s="74"/>
      <c r="U100" s="72"/>
      <c r="V100" s="72"/>
      <c r="W100" s="72"/>
      <c r="X100" s="72"/>
      <c r="Y100" s="71"/>
      <c r="AA100" s="91" t="s">
        <v>258</v>
      </c>
    </row>
    <row r="101" spans="1:27" ht="15" hidden="1" customHeight="1">
      <c r="A101" s="52"/>
      <c r="B101" s="90"/>
      <c r="C101" s="89"/>
      <c r="D101" s="73"/>
      <c r="E101" s="72"/>
      <c r="F101" s="72"/>
      <c r="G101" s="72"/>
      <c r="H101" s="75"/>
      <c r="I101" s="75"/>
      <c r="J101" s="75"/>
      <c r="K101" s="75"/>
      <c r="L101" s="75"/>
      <c r="M101" s="75"/>
      <c r="N101" s="75"/>
      <c r="O101" s="74"/>
      <c r="P101" s="74"/>
      <c r="Q101" s="74"/>
      <c r="R101" s="74"/>
      <c r="S101" s="74"/>
      <c r="T101" s="74"/>
      <c r="U101" s="72"/>
      <c r="V101" s="72"/>
      <c r="W101" s="72"/>
      <c r="X101" s="72"/>
      <c r="Y101" s="71"/>
    </row>
    <row r="102" spans="1:27" ht="15" hidden="1">
      <c r="A102" s="52"/>
      <c r="B102" s="90"/>
      <c r="C102" s="89"/>
      <c r="D102" s="73"/>
      <c r="E102" s="72"/>
      <c r="F102" s="638" t="s">
        <v>259</v>
      </c>
      <c r="G102" s="638"/>
      <c r="H102" s="638"/>
      <c r="I102" s="638"/>
      <c r="J102" s="638"/>
      <c r="K102" s="638"/>
      <c r="L102" s="638"/>
      <c r="M102" s="638"/>
      <c r="N102" s="638"/>
      <c r="O102" s="638"/>
      <c r="P102" s="638"/>
      <c r="Q102" s="638"/>
      <c r="R102" s="638"/>
      <c r="S102" s="638"/>
      <c r="T102" s="638"/>
      <c r="U102" s="638"/>
      <c r="V102" s="638"/>
      <c r="W102" s="638"/>
      <c r="X102" s="638"/>
      <c r="Y102" s="71"/>
    </row>
    <row r="103" spans="1:27" ht="15" hidden="1">
      <c r="A103" s="52"/>
      <c r="B103" s="90"/>
      <c r="C103" s="89"/>
      <c r="D103" s="73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1"/>
    </row>
    <row r="104" spans="1:27" ht="15" hidden="1">
      <c r="A104" s="52"/>
      <c r="B104" s="90"/>
      <c r="C104" s="89"/>
      <c r="D104" s="73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1"/>
    </row>
    <row r="105" spans="1:27" ht="15" hidden="1">
      <c r="A105" s="52"/>
      <c r="B105" s="90"/>
      <c r="C105" s="89"/>
      <c r="D105" s="73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1"/>
    </row>
    <row r="106" spans="1:27" ht="15" hidden="1">
      <c r="A106" s="52"/>
      <c r="B106" s="90"/>
      <c r="C106" s="89"/>
      <c r="D106" s="73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1"/>
    </row>
    <row r="107" spans="1:27" ht="15" hidden="1">
      <c r="A107" s="52"/>
      <c r="B107" s="90"/>
      <c r="C107" s="89"/>
      <c r="D107" s="73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1"/>
    </row>
    <row r="108" spans="1:27" ht="15" hidden="1">
      <c r="A108" s="52"/>
      <c r="B108" s="90"/>
      <c r="C108" s="89"/>
      <c r="D108" s="73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1"/>
    </row>
    <row r="109" spans="1:27" ht="15" hidden="1">
      <c r="A109" s="52"/>
      <c r="B109" s="90"/>
      <c r="C109" s="89"/>
      <c r="D109" s="73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1"/>
    </row>
    <row r="110" spans="1:27" ht="15" hidden="1">
      <c r="A110" s="52"/>
      <c r="B110" s="90"/>
      <c r="C110" s="89"/>
      <c r="D110" s="73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1"/>
    </row>
    <row r="111" spans="1:27" ht="30" hidden="1" customHeight="1">
      <c r="A111" s="52"/>
      <c r="B111" s="90"/>
      <c r="C111" s="89"/>
      <c r="D111" s="73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1"/>
    </row>
    <row r="112" spans="1:27" ht="31.5" hidden="1" customHeight="1">
      <c r="A112" s="52"/>
      <c r="B112" s="90"/>
      <c r="C112" s="89"/>
      <c r="D112" s="73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1"/>
    </row>
    <row r="113" spans="1:25" ht="15" customHeight="1">
      <c r="A113" s="52"/>
      <c r="B113" s="88"/>
      <c r="C113" s="87"/>
      <c r="D113" s="70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8"/>
    </row>
  </sheetData>
  <sheetProtection password="FA9C" sheet="1" objects="1" scenarios="1" formatColumns="0" formatRows="0"/>
  <dataConsolidate/>
  <mergeCells count="39">
    <mergeCell ref="F102:X102"/>
    <mergeCell ref="F100:S100"/>
    <mergeCell ref="E82:G82"/>
    <mergeCell ref="E77:X77"/>
    <mergeCell ref="H81:X81"/>
    <mergeCell ref="E98:X98"/>
    <mergeCell ref="E76:X76"/>
    <mergeCell ref="E80:H80"/>
    <mergeCell ref="E60:G60"/>
    <mergeCell ref="H84:X84"/>
    <mergeCell ref="H60:X60"/>
    <mergeCell ref="H82:X82"/>
    <mergeCell ref="E81:G81"/>
    <mergeCell ref="E58:G58"/>
    <mergeCell ref="E46:X57"/>
    <mergeCell ref="E70:X70"/>
    <mergeCell ref="I80:X80"/>
    <mergeCell ref="E71:X71"/>
    <mergeCell ref="E79:X79"/>
    <mergeCell ref="E75:X75"/>
    <mergeCell ref="E74:X74"/>
    <mergeCell ref="E72:X72"/>
    <mergeCell ref="H59:X59"/>
    <mergeCell ref="B2:G2"/>
    <mergeCell ref="B3:C3"/>
    <mergeCell ref="B5:Y5"/>
    <mergeCell ref="E7:X19"/>
    <mergeCell ref="P23:W23"/>
    <mergeCell ref="E73:X73"/>
    <mergeCell ref="E59:G59"/>
    <mergeCell ref="E41:X45"/>
    <mergeCell ref="H58:X58"/>
    <mergeCell ref="H61:X61"/>
    <mergeCell ref="F21:M21"/>
    <mergeCell ref="P21:X21"/>
    <mergeCell ref="P22:X22"/>
    <mergeCell ref="E35:X39"/>
    <mergeCell ref="F22:M22"/>
    <mergeCell ref="E40:X40"/>
  </mergeCells>
  <phoneticPr fontId="8" type="noConversion"/>
  <hyperlinks>
    <hyperlink ref="H81:X81" location="Инструкция!A1" tooltip="Кликните по ссылке, чтобы перейти на сайт службы поддержки пользователей" display="http://tariff.support/index.php?a=add&amp;catid=26"/>
    <hyperlink ref="H58:X58" location="Инструкция!A1" tooltip="Кликните по ссылке, чтобы перейти на сайт службы поддержки пользователей" display="http://tariff.support/index.php?a=add&amp;catid=5"/>
    <hyperlink ref="I80:X80" location="Инструкция!A1" tooltip="Кликните по гиперссылке, чтобы перейти к инструкции по загрузке сопроводительных материалов" display="http://tariff.support/knowledgebase.php?article=28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193537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6_9">
    <tabColor indexed="31"/>
    <pageSetUpPr fitToPage="1"/>
  </sheetPr>
  <dimension ref="A1:BA31"/>
  <sheetViews>
    <sheetView showGridLines="0" topLeftCell="I4" zoomScaleNormal="100" workbookViewId="0"/>
  </sheetViews>
  <sheetFormatPr defaultColWidth="10.5703125" defaultRowHeight="14.25"/>
  <cols>
    <col min="1" max="5" width="10.5703125" style="43" hidden="1" customWidth="1"/>
    <col min="6" max="8" width="8.140625" style="112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6" width="4.140625" style="43" customWidth="1"/>
    <col min="17" max="17" width="18.140625" style="43" customWidth="1"/>
    <col min="18" max="18" width="5.5703125" style="43" customWidth="1"/>
    <col min="19" max="20" width="3.7109375" style="43" customWidth="1"/>
    <col min="21" max="21" width="12.85546875" style="43" customWidth="1"/>
    <col min="22" max="22" width="5.5703125" style="43" customWidth="1"/>
    <col min="23" max="24" width="3.7109375" style="43" customWidth="1"/>
    <col min="25" max="25" width="12.85546875" style="43" customWidth="1"/>
    <col min="26" max="26" width="5.5703125" style="43" customWidth="1"/>
    <col min="27" max="28" width="3.7109375" style="43" customWidth="1"/>
    <col min="29" max="29" width="12.85546875" style="43" customWidth="1"/>
    <col min="30" max="33" width="15.7109375" style="43" customWidth="1"/>
    <col min="34" max="34" width="11.7109375" style="43" customWidth="1"/>
    <col min="35" max="35" width="6.42578125" style="43" bestFit="1" customWidth="1"/>
    <col min="36" max="36" width="11.7109375" style="43" customWidth="1"/>
    <col min="37" max="37" width="12.5703125" style="43" hidden="1" customWidth="1"/>
    <col min="38" max="38" width="3.7109375" style="43" customWidth="1"/>
    <col min="39" max="39" width="30.7109375" style="43" customWidth="1"/>
    <col min="40" max="41" width="10.5703125" style="439"/>
    <col min="42" max="42" width="13.42578125" style="439" customWidth="1"/>
    <col min="43" max="50" width="10.5703125" style="439"/>
    <col min="51" max="16384" width="10.5703125" style="43"/>
  </cols>
  <sheetData>
    <row r="1" spans="6:50" hidden="1"/>
    <row r="2" spans="6:50" hidden="1"/>
    <row r="3" spans="6:50" hidden="1"/>
    <row r="4" spans="6:50" ht="27" customHeight="1">
      <c r="J4" s="101"/>
      <c r="K4" s="101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118"/>
      <c r="AE4" s="118"/>
      <c r="AF4" s="118"/>
      <c r="AG4" s="118"/>
      <c r="AH4" s="118"/>
      <c r="AI4" s="118"/>
      <c r="AJ4" s="118"/>
      <c r="AK4" s="44"/>
    </row>
    <row r="5" spans="6:50" ht="24.95" customHeight="1">
      <c r="J5" s="101"/>
      <c r="K5" s="101"/>
      <c r="L5" s="728"/>
      <c r="M5" s="728"/>
      <c r="N5" s="728"/>
      <c r="O5" s="728"/>
      <c r="P5" s="728"/>
      <c r="Q5" s="728"/>
      <c r="R5" s="728"/>
      <c r="S5" s="728"/>
      <c r="T5" s="728"/>
      <c r="U5" s="728"/>
      <c r="V5" s="728"/>
      <c r="W5" s="728"/>
      <c r="X5" s="728"/>
      <c r="Y5" s="728"/>
      <c r="Z5" s="728"/>
      <c r="AA5" s="728"/>
      <c r="AB5" s="728"/>
      <c r="AC5" s="728"/>
      <c r="AD5" s="752"/>
      <c r="AE5" s="752"/>
      <c r="AF5" s="752"/>
      <c r="AG5" s="752"/>
      <c r="AH5" s="752"/>
      <c r="AI5" s="752"/>
      <c r="AJ5" s="753"/>
      <c r="AK5" s="413"/>
    </row>
    <row r="6" spans="6:50" ht="14.25" customHeight="1">
      <c r="J6" s="101"/>
      <c r="K6" s="101"/>
      <c r="L6" s="676" t="str">
        <f>IF(org=0,"Не определено",org)</f>
        <v>ООО "Профит"</v>
      </c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7"/>
      <c r="AE6" s="677"/>
      <c r="AF6" s="677"/>
      <c r="AG6" s="677"/>
      <c r="AH6" s="677"/>
      <c r="AI6" s="677"/>
      <c r="AJ6" s="678"/>
      <c r="AK6" s="404"/>
    </row>
    <row r="7" spans="6:50" ht="9.75" customHeight="1">
      <c r="J7" s="101"/>
      <c r="K7" s="101"/>
      <c r="L7" s="44"/>
      <c r="M7" s="44"/>
      <c r="N7" s="44"/>
      <c r="O7" s="44"/>
      <c r="P7" s="44"/>
      <c r="Q7" s="44"/>
      <c r="R7" s="44"/>
      <c r="S7" s="98"/>
      <c r="T7" s="98"/>
      <c r="U7" s="98"/>
      <c r="V7" s="98"/>
      <c r="W7" s="98"/>
      <c r="X7" s="98"/>
      <c r="Y7" s="44"/>
    </row>
    <row r="8" spans="6:50" s="356" customFormat="1" ht="17.100000000000001" hidden="1" customHeight="1">
      <c r="F8" s="355"/>
      <c r="G8" s="355"/>
      <c r="H8" s="355"/>
      <c r="L8" s="430"/>
      <c r="M8" s="352"/>
      <c r="N8" s="352"/>
      <c r="O8" s="352"/>
      <c r="P8" s="352"/>
      <c r="Q8" s="352"/>
      <c r="T8" s="420"/>
      <c r="U8" s="420"/>
      <c r="V8" s="420"/>
      <c r="W8" s="420"/>
      <c r="X8" s="420"/>
      <c r="Y8" s="155"/>
      <c r="AN8" s="518"/>
      <c r="AO8" s="518"/>
      <c r="AP8" s="518"/>
      <c r="AQ8" s="518"/>
      <c r="AR8" s="518"/>
      <c r="AS8" s="518"/>
      <c r="AT8" s="518"/>
      <c r="AU8" s="518"/>
      <c r="AV8" s="518"/>
      <c r="AW8" s="518"/>
      <c r="AX8" s="518"/>
    </row>
    <row r="9" spans="6:50" s="356" customFormat="1" ht="0.2" customHeight="1">
      <c r="F9" s="355"/>
      <c r="G9" s="355"/>
      <c r="H9" s="355"/>
      <c r="L9" s="682"/>
      <c r="M9" s="682"/>
      <c r="N9" s="267"/>
      <c r="O9" s="267"/>
      <c r="P9" s="267"/>
      <c r="Q9" s="267"/>
      <c r="R9" s="267"/>
      <c r="S9" s="736"/>
      <c r="T9" s="736"/>
      <c r="U9" s="736"/>
      <c r="V9" s="736"/>
      <c r="W9" s="736"/>
      <c r="X9" s="736"/>
      <c r="Y9" s="155"/>
      <c r="AN9" s="518"/>
      <c r="AO9" s="518"/>
      <c r="AP9" s="518"/>
      <c r="AQ9" s="518"/>
      <c r="AR9" s="518"/>
      <c r="AS9" s="518"/>
      <c r="AT9" s="518"/>
      <c r="AU9" s="518"/>
      <c r="AV9" s="518"/>
      <c r="AW9" s="518"/>
      <c r="AX9" s="518"/>
    </row>
    <row r="10" spans="6:50" s="356" customFormat="1" ht="18" hidden="1" customHeight="1">
      <c r="F10" s="355"/>
      <c r="G10" s="355"/>
      <c r="H10" s="355"/>
      <c r="L10" s="682"/>
      <c r="M10" s="682"/>
      <c r="N10" s="267"/>
      <c r="O10" s="267"/>
      <c r="P10" s="267"/>
      <c r="Q10" s="267"/>
      <c r="R10" s="267"/>
      <c r="S10" s="736"/>
      <c r="T10" s="736"/>
      <c r="U10" s="736"/>
      <c r="V10" s="736"/>
      <c r="W10" s="736"/>
      <c r="X10" s="736"/>
      <c r="Y10" s="155"/>
      <c r="AD10" s="518" t="s">
        <v>979</v>
      </c>
      <c r="AE10" s="518" t="s">
        <v>980</v>
      </c>
      <c r="AF10" s="518" t="s">
        <v>979</v>
      </c>
      <c r="AG10" s="518" t="s">
        <v>980</v>
      </c>
      <c r="AN10" s="518"/>
      <c r="AO10" s="518"/>
      <c r="AP10" s="518"/>
      <c r="AQ10" s="518"/>
      <c r="AR10" s="518"/>
      <c r="AS10" s="518"/>
      <c r="AT10" s="518"/>
      <c r="AU10" s="518"/>
      <c r="AV10" s="518"/>
      <c r="AW10" s="518"/>
      <c r="AX10" s="518"/>
    </row>
    <row r="11" spans="6:50" s="356" customFormat="1" ht="29.25" hidden="1" customHeight="1">
      <c r="F11" s="355"/>
      <c r="G11" s="355"/>
      <c r="H11" s="355"/>
      <c r="L11" s="682"/>
      <c r="M11" s="682"/>
      <c r="N11" s="267"/>
      <c r="O11" s="267"/>
      <c r="P11" s="267"/>
      <c r="Q11" s="267"/>
      <c r="R11" s="267"/>
      <c r="S11" s="736"/>
      <c r="T11" s="736"/>
      <c r="U11" s="736"/>
      <c r="V11" s="736"/>
      <c r="W11" s="736"/>
      <c r="X11" s="736"/>
      <c r="Y11" s="155"/>
      <c r="AK11" s="514" t="s">
        <v>512</v>
      </c>
      <c r="AN11" s="518"/>
      <c r="AO11" s="518"/>
      <c r="AP11" s="518"/>
      <c r="AQ11" s="518"/>
      <c r="AR11" s="518"/>
      <c r="AS11" s="518"/>
      <c r="AT11" s="518"/>
      <c r="AU11" s="518"/>
      <c r="AV11" s="518"/>
      <c r="AW11" s="518"/>
      <c r="AX11" s="518"/>
    </row>
    <row r="12" spans="6:50" ht="15" customHeight="1">
      <c r="J12" s="101"/>
      <c r="K12" s="101"/>
      <c r="L12" s="44"/>
      <c r="M12" s="44"/>
      <c r="N12" s="44"/>
      <c r="O12" s="44"/>
      <c r="P12" s="44"/>
      <c r="Q12" s="44"/>
      <c r="R12" s="44"/>
      <c r="S12" s="733"/>
      <c r="T12" s="733"/>
      <c r="U12" s="733"/>
      <c r="V12" s="733"/>
      <c r="W12" s="733"/>
      <c r="X12" s="733"/>
      <c r="Y12" s="395"/>
      <c r="AD12" s="733"/>
      <c r="AE12" s="733"/>
      <c r="AF12" s="733"/>
      <c r="AG12" s="733"/>
      <c r="AH12" s="733"/>
      <c r="AI12" s="733"/>
      <c r="AJ12" s="733"/>
      <c r="AK12" s="733"/>
    </row>
    <row r="13" spans="6:50" ht="27.95" customHeight="1">
      <c r="J13" s="101"/>
      <c r="K13" s="101"/>
      <c r="L13" s="726" t="s">
        <v>116</v>
      </c>
      <c r="M13" s="715" t="s">
        <v>361</v>
      </c>
      <c r="N13" s="788" t="s">
        <v>1007</v>
      </c>
      <c r="O13" s="789"/>
      <c r="P13" s="789"/>
      <c r="Q13" s="790"/>
      <c r="R13" s="778" t="s">
        <v>957</v>
      </c>
      <c r="S13" s="779"/>
      <c r="T13" s="779"/>
      <c r="U13" s="780"/>
      <c r="V13" s="778" t="s">
        <v>1005</v>
      </c>
      <c r="W13" s="779"/>
      <c r="X13" s="779"/>
      <c r="Y13" s="780"/>
      <c r="Z13" s="778" t="s">
        <v>524</v>
      </c>
      <c r="AA13" s="779"/>
      <c r="AB13" s="779"/>
      <c r="AC13" s="780"/>
      <c r="AD13" s="734" t="s">
        <v>1006</v>
      </c>
      <c r="AE13" s="734"/>
      <c r="AF13" s="693" t="s">
        <v>1008</v>
      </c>
      <c r="AG13" s="693"/>
      <c r="AH13" s="709" t="s">
        <v>454</v>
      </c>
      <c r="AI13" s="710"/>
      <c r="AJ13" s="710"/>
      <c r="AK13" s="715" t="s">
        <v>424</v>
      </c>
      <c r="AL13" s="732" t="s">
        <v>311</v>
      </c>
      <c r="AM13" s="702" t="s">
        <v>275</v>
      </c>
    </row>
    <row r="14" spans="6:50" ht="27.95" customHeight="1">
      <c r="J14" s="101"/>
      <c r="K14" s="101"/>
      <c r="L14" s="726"/>
      <c r="M14" s="716"/>
      <c r="N14" s="791"/>
      <c r="O14" s="792"/>
      <c r="P14" s="792"/>
      <c r="Q14" s="793"/>
      <c r="R14" s="781"/>
      <c r="S14" s="782"/>
      <c r="T14" s="782"/>
      <c r="U14" s="783"/>
      <c r="V14" s="781"/>
      <c r="W14" s="782"/>
      <c r="X14" s="782"/>
      <c r="Y14" s="783"/>
      <c r="Z14" s="781"/>
      <c r="AA14" s="782"/>
      <c r="AB14" s="782"/>
      <c r="AC14" s="783"/>
      <c r="AD14" s="734"/>
      <c r="AE14" s="734"/>
      <c r="AF14" s="693"/>
      <c r="AG14" s="693"/>
      <c r="AH14" s="711"/>
      <c r="AI14" s="712"/>
      <c r="AJ14" s="712"/>
      <c r="AK14" s="716"/>
      <c r="AL14" s="732"/>
      <c r="AM14" s="703"/>
    </row>
    <row r="15" spans="6:50" ht="27.95" customHeight="1">
      <c r="J15" s="101"/>
      <c r="K15" s="101"/>
      <c r="L15" s="726"/>
      <c r="M15" s="717"/>
      <c r="N15" s="794"/>
      <c r="O15" s="795"/>
      <c r="P15" s="795"/>
      <c r="Q15" s="796"/>
      <c r="R15" s="784"/>
      <c r="S15" s="785"/>
      <c r="T15" s="785"/>
      <c r="U15" s="786"/>
      <c r="V15" s="784"/>
      <c r="W15" s="785"/>
      <c r="X15" s="785"/>
      <c r="Y15" s="786"/>
      <c r="Z15" s="784"/>
      <c r="AA15" s="785"/>
      <c r="AB15" s="785"/>
      <c r="AC15" s="786"/>
      <c r="AD15" s="530" t="s">
        <v>436</v>
      </c>
      <c r="AE15" s="530" t="s">
        <v>435</v>
      </c>
      <c r="AF15" s="530" t="s">
        <v>436</v>
      </c>
      <c r="AG15" s="530" t="s">
        <v>435</v>
      </c>
      <c r="AH15" s="138" t="s">
        <v>522</v>
      </c>
      <c r="AI15" s="731" t="s">
        <v>523</v>
      </c>
      <c r="AJ15" s="731"/>
      <c r="AK15" s="717"/>
      <c r="AL15" s="732"/>
      <c r="AM15" s="704"/>
    </row>
    <row r="16" spans="6:50">
      <c r="J16" s="101"/>
      <c r="K16" s="315">
        <v>1</v>
      </c>
      <c r="L16" s="51" t="s">
        <v>117</v>
      </c>
      <c r="M16" s="51" t="s">
        <v>69</v>
      </c>
      <c r="N16" s="804">
        <f ca="1">OFFSET(N16,0,-1)+1</f>
        <v>3</v>
      </c>
      <c r="O16" s="804"/>
      <c r="P16" s="804"/>
      <c r="Q16" s="804"/>
      <c r="R16" s="694">
        <f ca="1">OFFSET(R16,0,-4)+1</f>
        <v>4</v>
      </c>
      <c r="S16" s="694"/>
      <c r="T16" s="694"/>
      <c r="U16" s="694"/>
      <c r="V16" s="694">
        <f ca="1">OFFSET(V16,0,-4)+1</f>
        <v>5</v>
      </c>
      <c r="W16" s="694"/>
      <c r="X16" s="694"/>
      <c r="Y16" s="694"/>
      <c r="Z16" s="605"/>
      <c r="AA16" s="605"/>
      <c r="AB16" s="605">
        <f ca="1">OFFSET(V16,0,0)+1</f>
        <v>6</v>
      </c>
      <c r="AC16" s="606">
        <f ca="1">AB16</f>
        <v>6</v>
      </c>
      <c r="AD16" s="218">
        <f ca="1">OFFSET(AD16,0,-1)+1</f>
        <v>7</v>
      </c>
      <c r="AE16" s="218">
        <f t="shared" ref="AE16:AK16" ca="1" si="0">OFFSET(AE16,0,-1)+1</f>
        <v>8</v>
      </c>
      <c r="AF16" s="218">
        <f t="shared" ca="1" si="0"/>
        <v>9</v>
      </c>
      <c r="AG16" s="218">
        <f t="shared" ca="1" si="0"/>
        <v>10</v>
      </c>
      <c r="AH16" s="218">
        <f t="shared" ca="1" si="0"/>
        <v>11</v>
      </c>
      <c r="AI16" s="525">
        <f t="shared" ca="1" si="0"/>
        <v>12</v>
      </c>
      <c r="AJ16" s="525">
        <f t="shared" ca="1" si="0"/>
        <v>13</v>
      </c>
      <c r="AK16" s="218">
        <f t="shared" ca="1" si="0"/>
        <v>14</v>
      </c>
      <c r="AM16" s="218">
        <f ca="1">OFFSET(AM16,0,-2)+1</f>
        <v>15</v>
      </c>
    </row>
    <row r="17" spans="1:53" ht="15" customHeight="1">
      <c r="A17" s="803">
        <v>1</v>
      </c>
      <c r="B17" s="439"/>
      <c r="C17" s="439"/>
      <c r="D17" s="439"/>
      <c r="E17" s="439"/>
      <c r="F17" s="519"/>
      <c r="G17" s="519"/>
      <c r="H17" s="519"/>
      <c r="J17" s="101"/>
      <c r="K17" s="101"/>
      <c r="L17" s="548">
        <f>mergeValue(A17)</f>
        <v>1</v>
      </c>
      <c r="M17" s="256" t="s">
        <v>37</v>
      </c>
      <c r="N17" s="787"/>
      <c r="O17" s="787"/>
      <c r="P17" s="787"/>
      <c r="Q17" s="787"/>
      <c r="R17" s="787"/>
      <c r="S17" s="787"/>
      <c r="T17" s="787"/>
      <c r="U17" s="787"/>
      <c r="V17" s="787"/>
      <c r="W17" s="787"/>
      <c r="X17" s="787"/>
      <c r="Y17" s="787"/>
      <c r="Z17" s="787"/>
      <c r="AA17" s="787"/>
      <c r="AB17" s="787"/>
      <c r="AC17" s="787"/>
      <c r="AD17" s="787"/>
      <c r="AE17" s="787"/>
      <c r="AF17" s="787"/>
      <c r="AG17" s="787"/>
      <c r="AH17" s="787"/>
      <c r="AI17" s="787"/>
      <c r="AJ17" s="787"/>
      <c r="AK17" s="787"/>
      <c r="AL17" s="787"/>
      <c r="AM17" s="265"/>
    </row>
    <row r="18" spans="1:53" ht="17.100000000000001" customHeight="1">
      <c r="A18" s="803"/>
      <c r="B18" s="803">
        <v>1</v>
      </c>
      <c r="C18" s="439"/>
      <c r="D18" s="439"/>
      <c r="E18" s="439"/>
      <c r="F18" s="561"/>
      <c r="G18" s="558"/>
      <c r="H18" s="560"/>
      <c r="I18" s="115"/>
      <c r="J18" s="57"/>
      <c r="K18" s="43"/>
      <c r="L18" s="547" t="str">
        <f>mergeValue(A18) &amp;"."&amp; mergeValue(B18)</f>
        <v>1.1</v>
      </c>
      <c r="M18" s="262" t="s">
        <v>32</v>
      </c>
      <c r="N18" s="777"/>
      <c r="O18" s="777"/>
      <c r="P18" s="777"/>
      <c r="Q18" s="777"/>
      <c r="R18" s="777"/>
      <c r="S18" s="777"/>
      <c r="T18" s="777"/>
      <c r="U18" s="777"/>
      <c r="V18" s="777"/>
      <c r="W18" s="777"/>
      <c r="X18" s="777"/>
      <c r="Y18" s="777"/>
      <c r="Z18" s="777"/>
      <c r="AA18" s="777"/>
      <c r="AB18" s="777"/>
      <c r="AC18" s="777"/>
      <c r="AD18" s="777"/>
      <c r="AE18" s="777"/>
      <c r="AF18" s="777"/>
      <c r="AG18" s="777"/>
      <c r="AH18" s="777"/>
      <c r="AI18" s="777"/>
      <c r="AJ18" s="777"/>
      <c r="AK18" s="777"/>
      <c r="AL18" s="777"/>
      <c r="AM18" s="260"/>
    </row>
    <row r="19" spans="1:53" ht="24.95" customHeight="1">
      <c r="A19" s="803"/>
      <c r="B19" s="803"/>
      <c r="C19" s="803">
        <v>1</v>
      </c>
      <c r="D19" s="439"/>
      <c r="E19" s="439"/>
      <c r="F19" s="561"/>
      <c r="G19" s="558"/>
      <c r="H19" s="560"/>
      <c r="I19" s="115"/>
      <c r="J19" s="57"/>
      <c r="K19" s="43"/>
      <c r="L19" s="547" t="str">
        <f>mergeValue(A19) &amp;"."&amp; mergeValue(B19)&amp;"."&amp; mergeValue(C19)</f>
        <v>1.1.1</v>
      </c>
      <c r="M19" s="210" t="s">
        <v>981</v>
      </c>
      <c r="N19" s="777"/>
      <c r="O19" s="777"/>
      <c r="P19" s="777"/>
      <c r="Q19" s="777"/>
      <c r="R19" s="777"/>
      <c r="S19" s="777"/>
      <c r="T19" s="777"/>
      <c r="U19" s="777"/>
      <c r="V19" s="777"/>
      <c r="W19" s="777"/>
      <c r="X19" s="777"/>
      <c r="Y19" s="777"/>
      <c r="Z19" s="777"/>
      <c r="AA19" s="777"/>
      <c r="AB19" s="777"/>
      <c r="AC19" s="777"/>
      <c r="AD19" s="777"/>
      <c r="AE19" s="777"/>
      <c r="AF19" s="777"/>
      <c r="AG19" s="777"/>
      <c r="AH19" s="777"/>
      <c r="AI19" s="777"/>
      <c r="AJ19" s="777"/>
      <c r="AK19" s="777"/>
      <c r="AL19" s="777"/>
      <c r="AM19" s="241"/>
    </row>
    <row r="20" spans="1:53" ht="17.100000000000001" customHeight="1">
      <c r="A20" s="803"/>
      <c r="B20" s="803"/>
      <c r="C20" s="803"/>
      <c r="D20" s="803">
        <v>1</v>
      </c>
      <c r="E20" s="439"/>
      <c r="F20" s="561"/>
      <c r="G20" s="558"/>
      <c r="H20" s="560"/>
      <c r="I20" s="805"/>
      <c r="J20" s="806"/>
      <c r="K20" s="807"/>
      <c r="L20" s="808" t="str">
        <f>mergeValue(A20) &amp;"."&amp; mergeValue(B20)&amp;"."&amp; mergeValue(C20)&amp;"."&amp; mergeValue(D20)</f>
        <v>1.1.1.1</v>
      </c>
      <c r="M20" s="799"/>
      <c r="N20" s="770" t="s">
        <v>107</v>
      </c>
      <c r="O20" s="774"/>
      <c r="P20" s="769" t="s">
        <v>117</v>
      </c>
      <c r="Q20" s="762"/>
      <c r="R20" s="690" t="s">
        <v>108</v>
      </c>
      <c r="S20" s="774"/>
      <c r="T20" s="802">
        <v>1</v>
      </c>
      <c r="U20" s="771"/>
      <c r="V20" s="690" t="s">
        <v>108</v>
      </c>
      <c r="W20" s="774"/>
      <c r="X20" s="797">
        <v>1</v>
      </c>
      <c r="Y20" s="765"/>
      <c r="Z20" s="767" t="s">
        <v>108</v>
      </c>
      <c r="AA20" s="244"/>
      <c r="AB20" s="388">
        <v>1</v>
      </c>
      <c r="AC20" s="536"/>
      <c r="AD20" s="580"/>
      <c r="AE20" s="580"/>
      <c r="AF20" s="580"/>
      <c r="AG20" s="580"/>
      <c r="AH20" s="532"/>
      <c r="AI20" s="527" t="s">
        <v>107</v>
      </c>
      <c r="AJ20" s="533"/>
      <c r="AK20" s="597" t="s">
        <v>108</v>
      </c>
      <c r="AL20" s="412"/>
      <c r="AM20" s="241"/>
      <c r="AN20" s="439" t="str">
        <f>strCheckDate(AD21:AL21)</f>
        <v/>
      </c>
      <c r="AO20" s="516" t="str">
        <f>IF(AND(COUNTIF(AP16:AP24,AP20)&gt;1,AP20&lt;&gt;""),"ErrUnique:HasDoubleConn","")</f>
        <v/>
      </c>
      <c r="AP20" s="516"/>
      <c r="AQ20" s="516"/>
      <c r="AR20" s="516"/>
      <c r="AS20" s="516"/>
      <c r="AT20" s="516"/>
    </row>
    <row r="21" spans="1:53" ht="17.100000000000001" customHeight="1">
      <c r="A21" s="803"/>
      <c r="B21" s="803"/>
      <c r="C21" s="803"/>
      <c r="D21" s="803"/>
      <c r="E21" s="439"/>
      <c r="F21" s="561"/>
      <c r="G21" s="558"/>
      <c r="H21" s="560"/>
      <c r="I21" s="805"/>
      <c r="J21" s="806"/>
      <c r="K21" s="807"/>
      <c r="L21" s="809"/>
      <c r="M21" s="800"/>
      <c r="N21" s="770"/>
      <c r="O21" s="775"/>
      <c r="P21" s="769"/>
      <c r="Q21" s="763"/>
      <c r="R21" s="738"/>
      <c r="S21" s="775"/>
      <c r="T21" s="802"/>
      <c r="U21" s="772"/>
      <c r="V21" s="738"/>
      <c r="W21" s="776"/>
      <c r="X21" s="798"/>
      <c r="Y21" s="766"/>
      <c r="Z21" s="768"/>
      <c r="AA21" s="266"/>
      <c r="AB21" s="266"/>
      <c r="AC21" s="266"/>
      <c r="AD21" s="384"/>
      <c r="AE21" s="384"/>
      <c r="AF21" s="384"/>
      <c r="AG21" s="442" t="str">
        <f>AH20 &amp; "-" &amp; AJ20</f>
        <v>-</v>
      </c>
      <c r="AH21" s="442"/>
      <c r="AI21" s="442"/>
      <c r="AJ21" s="442"/>
      <c r="AK21" s="442" t="s">
        <v>108</v>
      </c>
      <c r="AL21" s="442"/>
      <c r="AM21" s="452"/>
      <c r="AO21" s="516"/>
      <c r="AP21" s="516"/>
      <c r="AQ21" s="516"/>
      <c r="AR21" s="516"/>
      <c r="AS21" s="516"/>
      <c r="AT21" s="516"/>
    </row>
    <row r="22" spans="1:53" ht="17.100000000000001" customHeight="1">
      <c r="A22" s="803"/>
      <c r="B22" s="803"/>
      <c r="C22" s="803"/>
      <c r="D22" s="803"/>
      <c r="E22" s="439"/>
      <c r="F22" s="561"/>
      <c r="G22" s="558"/>
      <c r="H22" s="560"/>
      <c r="I22" s="805"/>
      <c r="J22" s="806"/>
      <c r="K22" s="807"/>
      <c r="L22" s="809"/>
      <c r="M22" s="800"/>
      <c r="N22" s="770"/>
      <c r="O22" s="775"/>
      <c r="P22" s="769"/>
      <c r="Q22" s="763"/>
      <c r="R22" s="738"/>
      <c r="S22" s="776"/>
      <c r="T22" s="802"/>
      <c r="U22" s="773"/>
      <c r="V22" s="691"/>
      <c r="W22" s="229"/>
      <c r="X22" s="229"/>
      <c r="Y22" s="266"/>
      <c r="Z22" s="383"/>
      <c r="AA22" s="383"/>
      <c r="AB22" s="383"/>
      <c r="AC22" s="383"/>
      <c r="AD22" s="384"/>
      <c r="AE22" s="384"/>
      <c r="AF22" s="384"/>
      <c r="AG22" s="384"/>
      <c r="AH22" s="385"/>
      <c r="AI22" s="250"/>
      <c r="AJ22" s="250"/>
      <c r="AK22" s="385"/>
      <c r="AL22" s="250"/>
      <c r="AM22" s="239"/>
      <c r="AO22" s="516"/>
      <c r="AP22" s="516"/>
      <c r="AQ22" s="516"/>
      <c r="AR22" s="516"/>
      <c r="AS22" s="516"/>
      <c r="AT22" s="516"/>
    </row>
    <row r="23" spans="1:53" ht="17.100000000000001" customHeight="1">
      <c r="A23" s="803"/>
      <c r="B23" s="803"/>
      <c r="C23" s="803"/>
      <c r="D23" s="803"/>
      <c r="E23" s="439"/>
      <c r="F23" s="561"/>
      <c r="G23" s="558"/>
      <c r="H23" s="560"/>
      <c r="I23" s="805"/>
      <c r="J23" s="806"/>
      <c r="K23" s="807"/>
      <c r="L23" s="809"/>
      <c r="M23" s="800"/>
      <c r="N23" s="770"/>
      <c r="O23" s="776"/>
      <c r="P23" s="769"/>
      <c r="Q23" s="764"/>
      <c r="R23" s="691"/>
      <c r="S23" s="386"/>
      <c r="T23" s="389"/>
      <c r="U23" s="387"/>
      <c r="V23" s="383"/>
      <c r="W23" s="383"/>
      <c r="X23" s="383"/>
      <c r="Y23" s="383"/>
      <c r="Z23" s="383"/>
      <c r="AA23" s="383"/>
      <c r="AB23" s="383"/>
      <c r="AC23" s="383"/>
      <c r="AD23" s="384"/>
      <c r="AE23" s="384"/>
      <c r="AF23" s="384"/>
      <c r="AG23" s="384"/>
      <c r="AH23" s="385"/>
      <c r="AI23" s="250"/>
      <c r="AJ23" s="250"/>
      <c r="AK23" s="385"/>
      <c r="AL23" s="250"/>
      <c r="AM23" s="239"/>
      <c r="AO23" s="516"/>
      <c r="AP23" s="516"/>
      <c r="AQ23" s="516"/>
      <c r="AR23" s="516"/>
      <c r="AS23" s="516"/>
      <c r="AT23" s="516"/>
    </row>
    <row r="24" spans="1:53" customFormat="1" ht="17.100000000000001" customHeight="1">
      <c r="A24" s="803"/>
      <c r="B24" s="803"/>
      <c r="C24" s="803"/>
      <c r="D24" s="803"/>
      <c r="E24" s="559"/>
      <c r="F24" s="562"/>
      <c r="G24" s="559"/>
      <c r="H24" s="559"/>
      <c r="I24" s="805"/>
      <c r="J24" s="806"/>
      <c r="K24" s="232"/>
      <c r="L24" s="810"/>
      <c r="M24" s="801"/>
      <c r="N24" s="770"/>
      <c r="O24" s="215"/>
      <c r="P24" s="215"/>
      <c r="Q24" s="266" t="s">
        <v>525</v>
      </c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419"/>
      <c r="AM24" s="390"/>
      <c r="AN24" s="456"/>
      <c r="AO24" s="456"/>
      <c r="AP24" s="517"/>
      <c r="AQ24" s="517"/>
      <c r="AR24" s="517"/>
      <c r="AS24" s="517"/>
      <c r="AT24" s="517"/>
      <c r="AU24" s="456"/>
      <c r="AV24" s="456"/>
      <c r="AW24" s="456"/>
      <c r="AX24" s="456"/>
    </row>
    <row r="25" spans="1:53" customFormat="1" ht="17.100000000000001" customHeight="1">
      <c r="A25" s="803"/>
      <c r="B25" s="803"/>
      <c r="C25" s="803"/>
      <c r="D25" s="559"/>
      <c r="E25" s="559"/>
      <c r="F25" s="561"/>
      <c r="G25" s="559"/>
      <c r="H25" s="559"/>
      <c r="I25" s="232"/>
      <c r="J25" s="100"/>
      <c r="K25" s="232"/>
      <c r="L25" s="531"/>
      <c r="M25" s="214" t="s">
        <v>11</v>
      </c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50"/>
      <c r="AM25" s="239"/>
      <c r="AN25" s="456"/>
      <c r="AO25" s="456"/>
      <c r="AP25" s="517"/>
      <c r="AQ25" s="517"/>
      <c r="AR25" s="517"/>
      <c r="AS25" s="517"/>
      <c r="AT25" s="517"/>
      <c r="AU25" s="456"/>
      <c r="AV25" s="456"/>
      <c r="AW25" s="456"/>
      <c r="AX25" s="456"/>
    </row>
    <row r="26" spans="1:53" customFormat="1" ht="15" customHeight="1">
      <c r="A26" s="803"/>
      <c r="B26" s="803"/>
      <c r="C26" s="559"/>
      <c r="D26" s="559"/>
      <c r="E26" s="559"/>
      <c r="F26" s="561"/>
      <c r="G26" s="559"/>
      <c r="H26" s="559"/>
      <c r="I26" s="232"/>
      <c r="J26" s="100"/>
      <c r="K26" s="232"/>
      <c r="L26" s="145"/>
      <c r="M26" s="213" t="s">
        <v>982</v>
      </c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06"/>
      <c r="AE26" s="206"/>
      <c r="AF26" s="206"/>
      <c r="AG26" s="206"/>
      <c r="AH26" s="207"/>
      <c r="AI26" s="208"/>
      <c r="AJ26" s="235"/>
      <c r="AK26" s="213"/>
      <c r="AL26" s="417"/>
      <c r="AM26" s="240"/>
      <c r="AN26" s="456"/>
      <c r="AO26" s="456"/>
      <c r="AP26" s="456"/>
      <c r="AQ26" s="456"/>
      <c r="AR26" s="456"/>
      <c r="AS26" s="456"/>
      <c r="AT26" s="456"/>
      <c r="AU26" s="456"/>
      <c r="AV26" s="456"/>
      <c r="AW26" s="456"/>
      <c r="AX26" s="456"/>
    </row>
    <row r="27" spans="1:53" customFormat="1" ht="15" customHeight="1">
      <c r="A27" s="803"/>
      <c r="B27" s="559"/>
      <c r="C27" s="559"/>
      <c r="D27" s="559"/>
      <c r="E27" s="559"/>
      <c r="F27" s="561"/>
      <c r="G27" s="559"/>
      <c r="H27" s="559"/>
      <c r="I27" s="232"/>
      <c r="J27" s="100"/>
      <c r="K27" s="232"/>
      <c r="L27" s="145"/>
      <c r="M27" s="229" t="s">
        <v>35</v>
      </c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06"/>
      <c r="AE27" s="206"/>
      <c r="AF27" s="206"/>
      <c r="AG27" s="206"/>
      <c r="AH27" s="207"/>
      <c r="AI27" s="208"/>
      <c r="AJ27" s="235"/>
      <c r="AK27" s="213"/>
      <c r="AL27" s="417"/>
      <c r="AM27" s="240"/>
      <c r="AN27" s="456"/>
      <c r="AO27" s="456"/>
      <c r="AP27" s="456"/>
      <c r="AQ27" s="456"/>
      <c r="AR27" s="456"/>
      <c r="AS27" s="456"/>
      <c r="AT27" s="456"/>
      <c r="AU27" s="456"/>
      <c r="AV27" s="456"/>
      <c r="AW27" s="456"/>
      <c r="AX27" s="456"/>
    </row>
    <row r="28" spans="1:53" customFormat="1" ht="15" customHeight="1">
      <c r="F28" s="231"/>
      <c r="G28" s="232"/>
      <c r="H28" s="232"/>
      <c r="I28" s="91"/>
      <c r="J28" s="100"/>
      <c r="L28" s="145"/>
      <c r="M28" s="266" t="s">
        <v>362</v>
      </c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06"/>
      <c r="AE28" s="206"/>
      <c r="AF28" s="206"/>
      <c r="AG28" s="206"/>
      <c r="AH28" s="207"/>
      <c r="AI28" s="208"/>
      <c r="AJ28" s="235"/>
      <c r="AK28" s="213"/>
      <c r="AL28" s="208"/>
      <c r="AM28" s="240"/>
      <c r="AN28" s="456"/>
      <c r="AO28" s="456"/>
      <c r="AP28" s="456"/>
      <c r="AQ28" s="456"/>
      <c r="AR28" s="456"/>
      <c r="AS28" s="456"/>
      <c r="AT28" s="456"/>
      <c r="AU28" s="456"/>
      <c r="AV28" s="456"/>
      <c r="AW28" s="456"/>
      <c r="AX28" s="456"/>
    </row>
    <row r="30" spans="1:53" ht="14.25" customHeight="1">
      <c r="L30" s="273" t="s">
        <v>304</v>
      </c>
      <c r="M30" s="274" t="s">
        <v>363</v>
      </c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519"/>
      <c r="AO30" s="519"/>
      <c r="AP30" s="519"/>
      <c r="AQ30" s="519"/>
      <c r="AR30" s="519"/>
      <c r="AS30" s="519"/>
      <c r="AT30" s="519"/>
      <c r="AU30" s="519"/>
      <c r="AV30" s="519"/>
      <c r="AW30" s="519"/>
      <c r="AX30" s="519"/>
      <c r="AY30" s="271"/>
      <c r="AZ30" s="271"/>
      <c r="BA30" s="271"/>
    </row>
    <row r="31" spans="1:53" ht="14.25" customHeight="1">
      <c r="L31" s="273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520"/>
      <c r="AO31" s="520"/>
      <c r="AP31" s="520"/>
      <c r="AQ31" s="520"/>
      <c r="AR31" s="520"/>
      <c r="AS31" s="520"/>
      <c r="AT31" s="520"/>
      <c r="AU31" s="520"/>
      <c r="AV31" s="520"/>
      <c r="AW31" s="520"/>
      <c r="AX31" s="520"/>
      <c r="AY31" s="272"/>
      <c r="AZ31" s="272"/>
      <c r="BA31" s="272"/>
    </row>
  </sheetData>
  <sheetProtection password="FA9C" sheet="1" objects="1" scenarios="1" formatColumns="0" formatRows="0"/>
  <dataConsolidate/>
  <mergeCells count="51">
    <mergeCell ref="A17:A27"/>
    <mergeCell ref="C19:C25"/>
    <mergeCell ref="B18:B26"/>
    <mergeCell ref="D20:D24"/>
    <mergeCell ref="N16:Q16"/>
    <mergeCell ref="R16:U16"/>
    <mergeCell ref="I20:I24"/>
    <mergeCell ref="J20:J24"/>
    <mergeCell ref="K20:K23"/>
    <mergeCell ref="L20:L24"/>
    <mergeCell ref="L11:M11"/>
    <mergeCell ref="S11:X11"/>
    <mergeCell ref="S12:X12"/>
    <mergeCell ref="W20:W21"/>
    <mergeCell ref="X20:X21"/>
    <mergeCell ref="R20:R23"/>
    <mergeCell ref="M20:M24"/>
    <mergeCell ref="V20:V22"/>
    <mergeCell ref="T20:T22"/>
    <mergeCell ref="O20:O23"/>
    <mergeCell ref="AD12:AK12"/>
    <mergeCell ref="AD13:AE14"/>
    <mergeCell ref="AF13:AG14"/>
    <mergeCell ref="L13:L15"/>
    <mergeCell ref="M13:M15"/>
    <mergeCell ref="N13:Q15"/>
    <mergeCell ref="AH13:AJ14"/>
    <mergeCell ref="L5:AJ5"/>
    <mergeCell ref="L6:AJ6"/>
    <mergeCell ref="L9:M9"/>
    <mergeCell ref="S9:X9"/>
    <mergeCell ref="L10:M10"/>
    <mergeCell ref="S10:X10"/>
    <mergeCell ref="N19:AL19"/>
    <mergeCell ref="N18:AL18"/>
    <mergeCell ref="R13:U15"/>
    <mergeCell ref="V13:Y15"/>
    <mergeCell ref="Z13:AC15"/>
    <mergeCell ref="V16:Y16"/>
    <mergeCell ref="N17:AL17"/>
    <mergeCell ref="AL13:AL15"/>
    <mergeCell ref="Q20:Q23"/>
    <mergeCell ref="Y20:Y21"/>
    <mergeCell ref="Z20:Z21"/>
    <mergeCell ref="P20:P23"/>
    <mergeCell ref="N20:N24"/>
    <mergeCell ref="AM13:AM15"/>
    <mergeCell ref="AI15:AJ15"/>
    <mergeCell ref="U20:U22"/>
    <mergeCell ref="AK13:AK15"/>
    <mergeCell ref="S20:S22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AM17:AM20 M20:M24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6:AI28 AK20 V20 Z20 N20 AI20 R20"/>
    <dataValidation allowBlank="1" promptTitle="checkPeriodRange" sqref="AG21:AL21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0 AH20"/>
    <dataValidation type="decimal" allowBlank="1" showErrorMessage="1" errorTitle="Ошибка" error="Допускается ввод только действительных чисел!" sqref="Q20:Q23 AD20:AG20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6846465" r:id="rId4" name="chkMultiAdd"/>
  </controls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06_10">
    <tabColor indexed="31"/>
    <pageSetUpPr fitToPage="1"/>
  </sheetPr>
  <dimension ref="A1:AZ31"/>
  <sheetViews>
    <sheetView showGridLines="0" topLeftCell="I4" zoomScaleNormal="100" workbookViewId="0"/>
  </sheetViews>
  <sheetFormatPr defaultColWidth="10.5703125" defaultRowHeight="14.25"/>
  <cols>
    <col min="1" max="5" width="0" style="43" hidden="1" customWidth="1"/>
    <col min="6" max="6" width="9.140625" style="112" hidden="1" customWidth="1"/>
    <col min="7" max="8" width="7.7109375" style="112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5" width="4.140625" style="43" customWidth="1"/>
    <col min="16" max="16" width="18.140625" style="43" customWidth="1"/>
    <col min="17" max="17" width="5.5703125" style="43" customWidth="1"/>
    <col min="18" max="19" width="3.7109375" style="43" customWidth="1"/>
    <col min="20" max="20" width="12.85546875" style="43" customWidth="1"/>
    <col min="21" max="21" width="5.5703125" style="43" customWidth="1"/>
    <col min="22" max="23" width="3.7109375" style="43" customWidth="1"/>
    <col min="24" max="24" width="12.85546875" style="43" customWidth="1"/>
    <col min="25" max="25" width="5.5703125" style="43" customWidth="1"/>
    <col min="26" max="27" width="3.7109375" style="43" customWidth="1"/>
    <col min="28" max="28" width="12.85546875" style="43" customWidth="1"/>
    <col min="29" max="32" width="15.7109375" style="43" customWidth="1"/>
    <col min="33" max="33" width="11.7109375" style="43" customWidth="1"/>
    <col min="34" max="34" width="6.42578125" style="43" bestFit="1" customWidth="1"/>
    <col min="35" max="35" width="11.7109375" style="43" customWidth="1"/>
    <col min="36" max="36" width="12.5703125" style="43" hidden="1" customWidth="1"/>
    <col min="37" max="37" width="3.7109375" style="43" customWidth="1"/>
    <col min="38" max="38" width="30.7109375" style="43" customWidth="1"/>
    <col min="39" max="40" width="10.5703125" style="439"/>
    <col min="41" max="41" width="13.42578125" style="439" customWidth="1"/>
    <col min="42" max="49" width="10.5703125" style="439"/>
    <col min="50" max="16384" width="10.5703125" style="43"/>
  </cols>
  <sheetData>
    <row r="1" spans="6:49" hidden="1"/>
    <row r="2" spans="6:49" hidden="1"/>
    <row r="3" spans="6:49" hidden="1"/>
    <row r="4" spans="6:49" ht="27" customHeight="1">
      <c r="J4" s="101"/>
      <c r="K4" s="101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118"/>
      <c r="AD4" s="118"/>
      <c r="AE4" s="118"/>
      <c r="AF4" s="118"/>
      <c r="AG4" s="118"/>
      <c r="AH4" s="118"/>
      <c r="AI4" s="118"/>
      <c r="AJ4" s="44"/>
    </row>
    <row r="5" spans="6:49" ht="24.95" customHeight="1">
      <c r="J5" s="101"/>
      <c r="K5" s="101"/>
      <c r="L5" s="728"/>
      <c r="M5" s="728"/>
      <c r="N5" s="728"/>
      <c r="O5" s="728"/>
      <c r="P5" s="728"/>
      <c r="Q5" s="728"/>
      <c r="R5" s="728"/>
      <c r="S5" s="728"/>
      <c r="T5" s="728"/>
      <c r="U5" s="728"/>
      <c r="V5" s="728"/>
      <c r="W5" s="728"/>
      <c r="X5" s="728"/>
      <c r="Y5" s="728"/>
      <c r="Z5" s="728"/>
      <c r="AA5" s="728"/>
      <c r="AB5" s="728"/>
      <c r="AC5" s="752"/>
      <c r="AD5" s="752"/>
      <c r="AE5" s="752"/>
      <c r="AF5" s="752"/>
      <c r="AG5" s="752"/>
      <c r="AH5" s="752"/>
      <c r="AI5" s="753"/>
      <c r="AJ5" s="413"/>
    </row>
    <row r="6" spans="6:49" ht="14.25" customHeight="1">
      <c r="J6" s="101"/>
      <c r="K6" s="101"/>
      <c r="L6" s="676" t="str">
        <f>IF(org=0,"Не определено",org)</f>
        <v>ООО "Профит"</v>
      </c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676"/>
      <c r="AA6" s="676"/>
      <c r="AB6" s="676"/>
      <c r="AC6" s="677"/>
      <c r="AD6" s="677"/>
      <c r="AE6" s="677"/>
      <c r="AF6" s="677"/>
      <c r="AG6" s="677"/>
      <c r="AH6" s="677"/>
      <c r="AI6" s="678"/>
      <c r="AJ6" s="404"/>
    </row>
    <row r="7" spans="6:49" ht="9.75" customHeight="1">
      <c r="J7" s="101"/>
      <c r="K7" s="101"/>
      <c r="L7" s="44"/>
      <c r="M7" s="44"/>
      <c r="N7" s="44"/>
      <c r="O7" s="44"/>
      <c r="P7" s="44"/>
      <c r="Q7" s="44"/>
      <c r="R7" s="98"/>
      <c r="S7" s="98"/>
      <c r="T7" s="98"/>
      <c r="U7" s="98"/>
      <c r="V7" s="98"/>
      <c r="W7" s="98"/>
      <c r="X7" s="44"/>
    </row>
    <row r="8" spans="6:49" s="356" customFormat="1" ht="17.100000000000001" hidden="1" customHeight="1">
      <c r="F8" s="355"/>
      <c r="G8" s="355"/>
      <c r="H8" s="355"/>
      <c r="L8" s="430"/>
      <c r="M8" s="352"/>
      <c r="N8" s="352"/>
      <c r="O8" s="352"/>
      <c r="P8" s="352"/>
      <c r="S8" s="420"/>
      <c r="T8" s="420"/>
      <c r="U8" s="420"/>
      <c r="V8" s="420"/>
      <c r="W8" s="420"/>
      <c r="X8" s="155"/>
      <c r="AM8" s="518"/>
      <c r="AN8" s="518"/>
      <c r="AO8" s="518"/>
      <c r="AP8" s="518"/>
      <c r="AQ8" s="518"/>
      <c r="AR8" s="518"/>
      <c r="AS8" s="518"/>
      <c r="AT8" s="518"/>
      <c r="AU8" s="518"/>
      <c r="AV8" s="518"/>
      <c r="AW8" s="518"/>
    </row>
    <row r="9" spans="6:49" s="356" customFormat="1" ht="0.2" customHeight="1">
      <c r="F9" s="355"/>
      <c r="G9" s="355"/>
      <c r="H9" s="355"/>
      <c r="L9" s="682"/>
      <c r="M9" s="682"/>
      <c r="N9" s="267"/>
      <c r="O9" s="267"/>
      <c r="P9" s="267"/>
      <c r="Q9" s="267"/>
      <c r="R9" s="736"/>
      <c r="S9" s="736"/>
      <c r="T9" s="736"/>
      <c r="U9" s="736"/>
      <c r="V9" s="736"/>
      <c r="W9" s="736"/>
      <c r="X9" s="155"/>
      <c r="AM9" s="518"/>
      <c r="AN9" s="518"/>
      <c r="AO9" s="518"/>
      <c r="AP9" s="518"/>
      <c r="AQ9" s="518"/>
      <c r="AR9" s="518"/>
      <c r="AS9" s="518"/>
      <c r="AT9" s="518"/>
      <c r="AU9" s="518"/>
      <c r="AV9" s="518"/>
      <c r="AW9" s="518"/>
    </row>
    <row r="10" spans="6:49" s="356" customFormat="1" ht="18.75" hidden="1" customHeight="1">
      <c r="F10" s="355"/>
      <c r="G10" s="355"/>
      <c r="H10" s="355"/>
      <c r="L10" s="682"/>
      <c r="M10" s="682"/>
      <c r="N10" s="267"/>
      <c r="O10" s="267"/>
      <c r="P10" s="267"/>
      <c r="Q10" s="267"/>
      <c r="R10" s="736"/>
      <c r="S10" s="736"/>
      <c r="T10" s="736"/>
      <c r="U10" s="736"/>
      <c r="V10" s="736"/>
      <c r="W10" s="736"/>
      <c r="X10" s="155"/>
      <c r="AC10" s="518" t="s">
        <v>979</v>
      </c>
      <c r="AD10" s="518" t="s">
        <v>980</v>
      </c>
      <c r="AE10" s="518" t="s">
        <v>979</v>
      </c>
      <c r="AF10" s="518" t="s">
        <v>980</v>
      </c>
      <c r="AM10" s="518"/>
      <c r="AN10" s="518"/>
      <c r="AO10" s="518"/>
      <c r="AP10" s="518"/>
      <c r="AQ10" s="518"/>
      <c r="AR10" s="518"/>
      <c r="AS10" s="518"/>
      <c r="AT10" s="518"/>
      <c r="AU10" s="518"/>
      <c r="AV10" s="518"/>
      <c r="AW10" s="518"/>
    </row>
    <row r="11" spans="6:49" s="356" customFormat="1" ht="16.5" hidden="1" customHeight="1">
      <c r="F11" s="355"/>
      <c r="G11" s="355"/>
      <c r="H11" s="355"/>
      <c r="L11" s="682"/>
      <c r="M11" s="682"/>
      <c r="N11" s="267"/>
      <c r="O11" s="267"/>
      <c r="P11" s="267"/>
      <c r="Q11" s="267"/>
      <c r="R11" s="736"/>
      <c r="S11" s="736"/>
      <c r="T11" s="736"/>
      <c r="U11" s="736"/>
      <c r="V11" s="736"/>
      <c r="W11" s="736"/>
      <c r="X11" s="155"/>
      <c r="AJ11" s="514" t="s">
        <v>512</v>
      </c>
      <c r="AM11" s="518"/>
      <c r="AN11" s="518"/>
      <c r="AO11" s="518"/>
      <c r="AP11" s="518"/>
      <c r="AQ11" s="518"/>
      <c r="AR11" s="518"/>
      <c r="AS11" s="518"/>
      <c r="AT11" s="518"/>
      <c r="AU11" s="518"/>
      <c r="AV11" s="518"/>
      <c r="AW11" s="518"/>
    </row>
    <row r="12" spans="6:49" ht="15" customHeight="1">
      <c r="J12" s="101"/>
      <c r="K12" s="101"/>
      <c r="L12" s="44"/>
      <c r="M12" s="44"/>
      <c r="N12" s="44"/>
      <c r="O12" s="44"/>
      <c r="P12" s="44"/>
      <c r="Q12" s="44"/>
      <c r="R12" s="733"/>
      <c r="S12" s="733"/>
      <c r="T12" s="733"/>
      <c r="U12" s="733"/>
      <c r="V12" s="733"/>
      <c r="W12" s="733"/>
      <c r="X12" s="395"/>
      <c r="AC12" s="733"/>
      <c r="AD12" s="733"/>
      <c r="AE12" s="733"/>
      <c r="AF12" s="733"/>
      <c r="AG12" s="733"/>
      <c r="AH12" s="733"/>
      <c r="AI12" s="733"/>
      <c r="AJ12" s="733"/>
    </row>
    <row r="13" spans="6:49" ht="27.95" customHeight="1">
      <c r="J13" s="101"/>
      <c r="K13" s="101"/>
      <c r="L13" s="726" t="s">
        <v>116</v>
      </c>
      <c r="M13" s="715" t="s">
        <v>361</v>
      </c>
      <c r="N13" s="788" t="s">
        <v>1007</v>
      </c>
      <c r="O13" s="789"/>
      <c r="P13" s="790"/>
      <c r="Q13" s="778" t="s">
        <v>957</v>
      </c>
      <c r="R13" s="779"/>
      <c r="S13" s="779"/>
      <c r="T13" s="780"/>
      <c r="U13" s="778" t="s">
        <v>1005</v>
      </c>
      <c r="V13" s="779"/>
      <c r="W13" s="779"/>
      <c r="X13" s="780"/>
      <c r="Y13" s="778" t="s">
        <v>524</v>
      </c>
      <c r="Z13" s="779"/>
      <c r="AA13" s="779"/>
      <c r="AB13" s="780"/>
      <c r="AC13" s="734" t="s">
        <v>1006</v>
      </c>
      <c r="AD13" s="734"/>
      <c r="AE13" s="693" t="s">
        <v>1008</v>
      </c>
      <c r="AF13" s="693"/>
      <c r="AG13" s="709" t="s">
        <v>454</v>
      </c>
      <c r="AH13" s="710"/>
      <c r="AI13" s="710"/>
      <c r="AJ13" s="715" t="s">
        <v>424</v>
      </c>
      <c r="AK13" s="732" t="s">
        <v>311</v>
      </c>
      <c r="AL13" s="702" t="s">
        <v>275</v>
      </c>
    </row>
    <row r="14" spans="6:49" ht="27.95" customHeight="1">
      <c r="J14" s="101"/>
      <c r="K14" s="101"/>
      <c r="L14" s="726"/>
      <c r="M14" s="716"/>
      <c r="N14" s="791"/>
      <c r="O14" s="792"/>
      <c r="P14" s="793"/>
      <c r="Q14" s="781"/>
      <c r="R14" s="782"/>
      <c r="S14" s="782"/>
      <c r="T14" s="783"/>
      <c r="U14" s="781"/>
      <c r="V14" s="782"/>
      <c r="W14" s="782"/>
      <c r="X14" s="783"/>
      <c r="Y14" s="781"/>
      <c r="Z14" s="782"/>
      <c r="AA14" s="782"/>
      <c r="AB14" s="783"/>
      <c r="AC14" s="734"/>
      <c r="AD14" s="734"/>
      <c r="AE14" s="693"/>
      <c r="AF14" s="693"/>
      <c r="AG14" s="711"/>
      <c r="AH14" s="712"/>
      <c r="AI14" s="712"/>
      <c r="AJ14" s="716"/>
      <c r="AK14" s="732"/>
      <c r="AL14" s="703"/>
    </row>
    <row r="15" spans="6:49" ht="27.95" customHeight="1">
      <c r="J15" s="101"/>
      <c r="K15" s="101"/>
      <c r="L15" s="726"/>
      <c r="M15" s="717"/>
      <c r="N15" s="794"/>
      <c r="O15" s="795"/>
      <c r="P15" s="796"/>
      <c r="Q15" s="784"/>
      <c r="R15" s="785"/>
      <c r="S15" s="785"/>
      <c r="T15" s="786"/>
      <c r="U15" s="784"/>
      <c r="V15" s="785"/>
      <c r="W15" s="785"/>
      <c r="X15" s="786"/>
      <c r="Y15" s="784"/>
      <c r="Z15" s="785"/>
      <c r="AA15" s="785"/>
      <c r="AB15" s="786"/>
      <c r="AC15" s="530" t="s">
        <v>436</v>
      </c>
      <c r="AD15" s="530" t="s">
        <v>435</v>
      </c>
      <c r="AE15" s="530" t="s">
        <v>436</v>
      </c>
      <c r="AF15" s="530" t="s">
        <v>435</v>
      </c>
      <c r="AG15" s="138" t="s">
        <v>522</v>
      </c>
      <c r="AH15" s="731" t="s">
        <v>523</v>
      </c>
      <c r="AI15" s="731"/>
      <c r="AJ15" s="717"/>
      <c r="AK15" s="732"/>
      <c r="AL15" s="704"/>
    </row>
    <row r="16" spans="6:49">
      <c r="J16" s="101"/>
      <c r="K16" s="315">
        <v>1</v>
      </c>
      <c r="L16" s="51" t="s">
        <v>117</v>
      </c>
      <c r="M16" s="51" t="s">
        <v>69</v>
      </c>
      <c r="N16" s="694">
        <f ca="1">OFFSET(N16,0,-1)+1</f>
        <v>3</v>
      </c>
      <c r="O16" s="694"/>
      <c r="P16" s="694"/>
      <c r="Q16" s="694">
        <f ca="1">OFFSET(Q16,0,-3)+1</f>
        <v>4</v>
      </c>
      <c r="R16" s="694"/>
      <c r="S16" s="694"/>
      <c r="T16" s="694"/>
      <c r="U16" s="694">
        <f ca="1">OFFSET(U16,0,-4)+1</f>
        <v>5</v>
      </c>
      <c r="V16" s="694"/>
      <c r="W16" s="694"/>
      <c r="X16" s="694"/>
      <c r="Y16" s="605"/>
      <c r="Z16" s="605"/>
      <c r="AA16" s="605">
        <f ca="1">OFFSET(U16,0,0)+1</f>
        <v>6</v>
      </c>
      <c r="AB16" s="606">
        <f ca="1">AA16</f>
        <v>6</v>
      </c>
      <c r="AC16" s="218">
        <f ca="1">OFFSET(AC16,0,-1)+1</f>
        <v>7</v>
      </c>
      <c r="AD16" s="218">
        <f t="shared" ref="AD16:AJ16" ca="1" si="0">OFFSET(AD16,0,-1)+1</f>
        <v>8</v>
      </c>
      <c r="AE16" s="218">
        <f t="shared" ca="1" si="0"/>
        <v>9</v>
      </c>
      <c r="AF16" s="218">
        <f t="shared" ca="1" si="0"/>
        <v>10</v>
      </c>
      <c r="AG16" s="218">
        <f t="shared" ca="1" si="0"/>
        <v>11</v>
      </c>
      <c r="AH16" s="263">
        <f t="shared" ca="1" si="0"/>
        <v>12</v>
      </c>
      <c r="AI16" s="263">
        <f t="shared" ca="1" si="0"/>
        <v>13</v>
      </c>
      <c r="AJ16" s="218">
        <f t="shared" ca="1" si="0"/>
        <v>14</v>
      </c>
      <c r="AL16" s="218">
        <f ca="1">OFFSET(AL16,0,-2)+1</f>
        <v>15</v>
      </c>
    </row>
    <row r="17" spans="1:52" ht="15" customHeight="1">
      <c r="A17" s="803">
        <v>1</v>
      </c>
      <c r="B17" s="439"/>
      <c r="C17" s="439"/>
      <c r="D17" s="439"/>
      <c r="E17" s="439"/>
      <c r="F17" s="519"/>
      <c r="G17" s="519"/>
      <c r="H17" s="519"/>
      <c r="J17" s="101"/>
      <c r="K17" s="101"/>
      <c r="L17" s="548">
        <f>mergeValue(A17)</f>
        <v>1</v>
      </c>
      <c r="M17" s="256" t="s">
        <v>37</v>
      </c>
      <c r="N17" s="787"/>
      <c r="O17" s="787"/>
      <c r="P17" s="787"/>
      <c r="Q17" s="787"/>
      <c r="R17" s="787"/>
      <c r="S17" s="787"/>
      <c r="T17" s="787"/>
      <c r="U17" s="787"/>
      <c r="V17" s="787"/>
      <c r="W17" s="787"/>
      <c r="X17" s="787"/>
      <c r="Y17" s="787"/>
      <c r="Z17" s="787"/>
      <c r="AA17" s="787"/>
      <c r="AB17" s="787"/>
      <c r="AC17" s="787"/>
      <c r="AD17" s="787"/>
      <c r="AE17" s="787"/>
      <c r="AF17" s="787"/>
      <c r="AG17" s="787"/>
      <c r="AH17" s="787"/>
      <c r="AI17" s="787"/>
      <c r="AJ17" s="787"/>
      <c r="AK17" s="787"/>
      <c r="AL17" s="265"/>
    </row>
    <row r="18" spans="1:52" ht="15" customHeight="1">
      <c r="A18" s="803"/>
      <c r="B18" s="803">
        <v>1</v>
      </c>
      <c r="C18" s="439"/>
      <c r="D18" s="439"/>
      <c r="E18" s="439"/>
      <c r="F18" s="561"/>
      <c r="G18" s="558"/>
      <c r="H18" s="560"/>
      <c r="I18" s="115"/>
      <c r="J18" s="57"/>
      <c r="K18" s="43"/>
      <c r="L18" s="547" t="str">
        <f>mergeValue(A18) &amp;"."&amp; mergeValue(B18)</f>
        <v>1.1</v>
      </c>
      <c r="M18" s="262" t="s">
        <v>32</v>
      </c>
      <c r="N18" s="777"/>
      <c r="O18" s="777"/>
      <c r="P18" s="777"/>
      <c r="Q18" s="777"/>
      <c r="R18" s="777"/>
      <c r="S18" s="777"/>
      <c r="T18" s="777"/>
      <c r="U18" s="777"/>
      <c r="V18" s="777"/>
      <c r="W18" s="777"/>
      <c r="X18" s="777"/>
      <c r="Y18" s="777"/>
      <c r="Z18" s="777"/>
      <c r="AA18" s="777"/>
      <c r="AB18" s="777"/>
      <c r="AC18" s="777"/>
      <c r="AD18" s="777"/>
      <c r="AE18" s="777"/>
      <c r="AF18" s="777"/>
      <c r="AG18" s="777"/>
      <c r="AH18" s="777"/>
      <c r="AI18" s="777"/>
      <c r="AJ18" s="777"/>
      <c r="AK18" s="777"/>
      <c r="AL18" s="260"/>
    </row>
    <row r="19" spans="1:52" ht="24.95" customHeight="1">
      <c r="A19" s="803"/>
      <c r="B19" s="803"/>
      <c r="C19" s="803">
        <v>1</v>
      </c>
      <c r="D19" s="439"/>
      <c r="E19" s="439"/>
      <c r="F19" s="561"/>
      <c r="G19" s="558"/>
      <c r="H19" s="560"/>
      <c r="I19" s="115"/>
      <c r="J19" s="57"/>
      <c r="K19" s="43"/>
      <c r="L19" s="547" t="str">
        <f>mergeValue(A19) &amp;"."&amp; mergeValue(B19)&amp;"."&amp; mergeValue(C19)</f>
        <v>1.1.1</v>
      </c>
      <c r="M19" s="210" t="s">
        <v>981</v>
      </c>
      <c r="N19" s="777"/>
      <c r="O19" s="777"/>
      <c r="P19" s="777"/>
      <c r="Q19" s="777"/>
      <c r="R19" s="777"/>
      <c r="S19" s="777"/>
      <c r="T19" s="777"/>
      <c r="U19" s="777"/>
      <c r="V19" s="777"/>
      <c r="W19" s="777"/>
      <c r="X19" s="777"/>
      <c r="Y19" s="777"/>
      <c r="Z19" s="777"/>
      <c r="AA19" s="777"/>
      <c r="AB19" s="777"/>
      <c r="AC19" s="777"/>
      <c r="AD19" s="777"/>
      <c r="AE19" s="777"/>
      <c r="AF19" s="777"/>
      <c r="AG19" s="777"/>
      <c r="AH19" s="777"/>
      <c r="AI19" s="777"/>
      <c r="AJ19" s="777"/>
      <c r="AK19" s="777"/>
      <c r="AL19" s="241"/>
    </row>
    <row r="20" spans="1:52" ht="17.100000000000001" customHeight="1">
      <c r="A20" s="803"/>
      <c r="B20" s="803"/>
      <c r="C20" s="803"/>
      <c r="D20" s="803">
        <v>1</v>
      </c>
      <c r="E20" s="439"/>
      <c r="F20" s="561"/>
      <c r="G20" s="558"/>
      <c r="H20" s="560"/>
      <c r="I20" s="805"/>
      <c r="J20" s="806"/>
      <c r="K20" s="807"/>
      <c r="L20" s="808" t="str">
        <f>mergeValue(A20) &amp;"."&amp; mergeValue(B20)&amp;"."&amp; mergeValue(C20)&amp;"."&amp; mergeValue(D20)</f>
        <v>1.1.1.1</v>
      </c>
      <c r="M20" s="811"/>
      <c r="N20" s="774"/>
      <c r="O20" s="769" t="s">
        <v>117</v>
      </c>
      <c r="P20" s="762"/>
      <c r="Q20" s="690" t="s">
        <v>108</v>
      </c>
      <c r="R20" s="774"/>
      <c r="S20" s="802">
        <v>1</v>
      </c>
      <c r="T20" s="771"/>
      <c r="U20" s="690" t="s">
        <v>108</v>
      </c>
      <c r="V20" s="774"/>
      <c r="W20" s="797">
        <v>1</v>
      </c>
      <c r="X20" s="765"/>
      <c r="Y20" s="767" t="s">
        <v>108</v>
      </c>
      <c r="Z20" s="244"/>
      <c r="AA20" s="388">
        <v>1</v>
      </c>
      <c r="AB20" s="536"/>
      <c r="AC20" s="580"/>
      <c r="AD20" s="580"/>
      <c r="AE20" s="580"/>
      <c r="AF20" s="580"/>
      <c r="AG20" s="532"/>
      <c r="AH20" s="527" t="s">
        <v>107</v>
      </c>
      <c r="AI20" s="533"/>
      <c r="AJ20" s="597" t="s">
        <v>108</v>
      </c>
      <c r="AK20" s="412"/>
      <c r="AL20" s="241"/>
      <c r="AM20" s="439" t="str">
        <f>strCheckDate(AC21:AK21)</f>
        <v/>
      </c>
      <c r="AN20" s="516" t="str">
        <f>IF(AND(COUNTIF(AO16:AO24,AO20)&gt;1,AO20&lt;&gt;""),"ErrUnique:HasDoubleConn","")</f>
        <v/>
      </c>
      <c r="AO20" s="516"/>
      <c r="AP20" s="516"/>
      <c r="AQ20" s="516"/>
      <c r="AR20" s="516"/>
      <c r="AS20" s="516"/>
    </row>
    <row r="21" spans="1:52" ht="17.100000000000001" customHeight="1">
      <c r="A21" s="803"/>
      <c r="B21" s="803"/>
      <c r="C21" s="803"/>
      <c r="D21" s="803"/>
      <c r="E21" s="439"/>
      <c r="F21" s="561"/>
      <c r="G21" s="558"/>
      <c r="H21" s="560"/>
      <c r="I21" s="805"/>
      <c r="J21" s="806"/>
      <c r="K21" s="807"/>
      <c r="L21" s="809"/>
      <c r="M21" s="812"/>
      <c r="N21" s="775"/>
      <c r="O21" s="769"/>
      <c r="P21" s="763"/>
      <c r="Q21" s="738"/>
      <c r="R21" s="775"/>
      <c r="S21" s="802"/>
      <c r="T21" s="772"/>
      <c r="U21" s="738"/>
      <c r="V21" s="776"/>
      <c r="W21" s="798"/>
      <c r="X21" s="766"/>
      <c r="Y21" s="768"/>
      <c r="Z21" s="266"/>
      <c r="AA21" s="266"/>
      <c r="AB21" s="266"/>
      <c r="AC21" s="384"/>
      <c r="AD21" s="384"/>
      <c r="AE21" s="384"/>
      <c r="AF21" s="442" t="str">
        <f>AG20 &amp; "-" &amp; AI20</f>
        <v>-</v>
      </c>
      <c r="AG21" s="442"/>
      <c r="AH21" s="442"/>
      <c r="AI21" s="442"/>
      <c r="AJ21" s="442" t="s">
        <v>108</v>
      </c>
      <c r="AK21" s="442"/>
      <c r="AL21" s="452"/>
      <c r="AN21" s="516"/>
      <c r="AO21" s="516"/>
      <c r="AP21" s="516"/>
      <c r="AQ21" s="516"/>
      <c r="AR21" s="516"/>
      <c r="AS21" s="516"/>
    </row>
    <row r="22" spans="1:52" ht="17.100000000000001" customHeight="1">
      <c r="A22" s="803"/>
      <c r="B22" s="803"/>
      <c r="C22" s="803"/>
      <c r="D22" s="803"/>
      <c r="E22" s="439"/>
      <c r="F22" s="561"/>
      <c r="G22" s="558"/>
      <c r="H22" s="560"/>
      <c r="I22" s="805"/>
      <c r="J22" s="806"/>
      <c r="K22" s="807"/>
      <c r="L22" s="809"/>
      <c r="M22" s="812"/>
      <c r="N22" s="775"/>
      <c r="O22" s="769"/>
      <c r="P22" s="763"/>
      <c r="Q22" s="738"/>
      <c r="R22" s="776"/>
      <c r="S22" s="802"/>
      <c r="T22" s="773"/>
      <c r="U22" s="691"/>
      <c r="V22" s="229"/>
      <c r="W22" s="229"/>
      <c r="X22" s="266"/>
      <c r="Y22" s="383"/>
      <c r="Z22" s="383"/>
      <c r="AA22" s="383"/>
      <c r="AB22" s="383"/>
      <c r="AC22" s="384"/>
      <c r="AD22" s="384"/>
      <c r="AE22" s="384"/>
      <c r="AF22" s="384"/>
      <c r="AG22" s="385"/>
      <c r="AH22" s="250"/>
      <c r="AI22" s="250"/>
      <c r="AJ22" s="385"/>
      <c r="AK22" s="250"/>
      <c r="AL22" s="239"/>
      <c r="AN22" s="516"/>
      <c r="AO22" s="516"/>
      <c r="AP22" s="516"/>
      <c r="AQ22" s="516"/>
      <c r="AR22" s="516"/>
      <c r="AS22" s="516"/>
    </row>
    <row r="23" spans="1:52" ht="17.100000000000001" customHeight="1">
      <c r="A23" s="803"/>
      <c r="B23" s="803"/>
      <c r="C23" s="803"/>
      <c r="D23" s="803"/>
      <c r="E23" s="439"/>
      <c r="F23" s="561"/>
      <c r="G23" s="558"/>
      <c r="H23" s="560"/>
      <c r="I23" s="805"/>
      <c r="J23" s="806"/>
      <c r="K23" s="807"/>
      <c r="L23" s="809"/>
      <c r="M23" s="812"/>
      <c r="N23" s="776"/>
      <c r="O23" s="769"/>
      <c r="P23" s="764"/>
      <c r="Q23" s="691"/>
      <c r="R23" s="386"/>
      <c r="S23" s="389"/>
      <c r="T23" s="387"/>
      <c r="U23" s="383"/>
      <c r="V23" s="383"/>
      <c r="W23" s="383"/>
      <c r="X23" s="383"/>
      <c r="Y23" s="383"/>
      <c r="Z23" s="383"/>
      <c r="AA23" s="383"/>
      <c r="AB23" s="383"/>
      <c r="AC23" s="384"/>
      <c r="AD23" s="384"/>
      <c r="AE23" s="384"/>
      <c r="AF23" s="384"/>
      <c r="AG23" s="385"/>
      <c r="AH23" s="250"/>
      <c r="AI23" s="250"/>
      <c r="AJ23" s="385"/>
      <c r="AK23" s="250"/>
      <c r="AL23" s="239"/>
      <c r="AN23" s="516"/>
      <c r="AO23" s="516"/>
      <c r="AP23" s="516"/>
      <c r="AQ23" s="516"/>
      <c r="AR23" s="516"/>
      <c r="AS23" s="516"/>
    </row>
    <row r="24" spans="1:52" customFormat="1" ht="17.100000000000001" customHeight="1">
      <c r="A24" s="803"/>
      <c r="B24" s="803"/>
      <c r="C24" s="803"/>
      <c r="D24" s="803"/>
      <c r="E24" s="559"/>
      <c r="F24" s="562"/>
      <c r="G24" s="559"/>
      <c r="H24" s="559"/>
      <c r="I24" s="805"/>
      <c r="J24" s="806"/>
      <c r="K24" s="232"/>
      <c r="L24" s="810"/>
      <c r="M24" s="813"/>
      <c r="N24" s="215"/>
      <c r="O24" s="215"/>
      <c r="P24" s="266" t="s">
        <v>525</v>
      </c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419"/>
      <c r="AL24" s="390"/>
      <c r="AM24" s="456"/>
      <c r="AN24" s="456"/>
      <c r="AO24" s="517"/>
      <c r="AP24" s="517"/>
      <c r="AQ24" s="517"/>
      <c r="AR24" s="517"/>
      <c r="AS24" s="517"/>
      <c r="AT24" s="456"/>
      <c r="AU24" s="456"/>
      <c r="AV24" s="456"/>
      <c r="AW24" s="456"/>
    </row>
    <row r="25" spans="1:52" customFormat="1" ht="15" customHeight="1">
      <c r="A25" s="803"/>
      <c r="B25" s="803"/>
      <c r="C25" s="803"/>
      <c r="D25" s="559"/>
      <c r="E25" s="559"/>
      <c r="F25" s="561"/>
      <c r="G25" s="559"/>
      <c r="H25" s="559"/>
      <c r="I25" s="232"/>
      <c r="J25" s="100"/>
      <c r="K25" s="232"/>
      <c r="L25" s="531"/>
      <c r="M25" s="214" t="s">
        <v>11</v>
      </c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50"/>
      <c r="AL25" s="239"/>
      <c r="AM25" s="456"/>
      <c r="AN25" s="456"/>
      <c r="AO25" s="517"/>
      <c r="AP25" s="517"/>
      <c r="AQ25" s="517"/>
      <c r="AR25" s="517"/>
      <c r="AS25" s="517"/>
      <c r="AT25" s="456"/>
      <c r="AU25" s="456"/>
      <c r="AV25" s="456"/>
      <c r="AW25" s="456"/>
    </row>
    <row r="26" spans="1:52" customFormat="1" ht="15" customHeight="1">
      <c r="A26" s="803"/>
      <c r="B26" s="803"/>
      <c r="C26" s="559"/>
      <c r="D26" s="559"/>
      <c r="E26" s="559"/>
      <c r="F26" s="561"/>
      <c r="G26" s="559"/>
      <c r="H26" s="559"/>
      <c r="I26" s="232"/>
      <c r="J26" s="100"/>
      <c r="K26" s="232"/>
      <c r="L26" s="145"/>
      <c r="M26" s="213" t="s">
        <v>982</v>
      </c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06"/>
      <c r="AD26" s="206"/>
      <c r="AE26" s="206"/>
      <c r="AF26" s="206"/>
      <c r="AG26" s="207"/>
      <c r="AH26" s="208"/>
      <c r="AI26" s="235"/>
      <c r="AJ26" s="213"/>
      <c r="AK26" s="417"/>
      <c r="AL26" s="240"/>
      <c r="AM26" s="456"/>
      <c r="AN26" s="456"/>
      <c r="AO26" s="456"/>
      <c r="AP26" s="456"/>
      <c r="AQ26" s="456"/>
      <c r="AR26" s="456"/>
      <c r="AS26" s="456"/>
      <c r="AT26" s="456"/>
      <c r="AU26" s="456"/>
      <c r="AV26" s="456"/>
      <c r="AW26" s="456"/>
    </row>
    <row r="27" spans="1:52" customFormat="1" ht="15" customHeight="1">
      <c r="A27" s="803"/>
      <c r="B27" s="559"/>
      <c r="C27" s="559"/>
      <c r="D27" s="559"/>
      <c r="E27" s="559"/>
      <c r="F27" s="561"/>
      <c r="G27" s="559"/>
      <c r="H27" s="559"/>
      <c r="I27" s="232"/>
      <c r="J27" s="100"/>
      <c r="K27" s="232"/>
      <c r="L27" s="145"/>
      <c r="M27" s="229" t="s">
        <v>35</v>
      </c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06"/>
      <c r="AD27" s="206"/>
      <c r="AE27" s="206"/>
      <c r="AF27" s="206"/>
      <c r="AG27" s="207"/>
      <c r="AH27" s="208"/>
      <c r="AI27" s="235"/>
      <c r="AJ27" s="213"/>
      <c r="AK27" s="417"/>
      <c r="AL27" s="240"/>
      <c r="AM27" s="456"/>
      <c r="AN27" s="456"/>
      <c r="AO27" s="456"/>
      <c r="AP27" s="456"/>
      <c r="AQ27" s="456"/>
      <c r="AR27" s="456"/>
      <c r="AS27" s="456"/>
      <c r="AT27" s="456"/>
      <c r="AU27" s="456"/>
      <c r="AV27" s="456"/>
      <c r="AW27" s="456"/>
    </row>
    <row r="28" spans="1:52" customFormat="1" ht="15" customHeight="1">
      <c r="F28" s="231"/>
      <c r="G28" s="232"/>
      <c r="H28" s="232"/>
      <c r="I28" s="91"/>
      <c r="J28" s="100"/>
      <c r="L28" s="145"/>
      <c r="M28" s="266" t="s">
        <v>362</v>
      </c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06"/>
      <c r="AD28" s="206"/>
      <c r="AE28" s="206"/>
      <c r="AF28" s="206"/>
      <c r="AG28" s="207"/>
      <c r="AH28" s="208"/>
      <c r="AI28" s="235"/>
      <c r="AJ28" s="213"/>
      <c r="AK28" s="208"/>
      <c r="AL28" s="240"/>
      <c r="AM28" s="456"/>
      <c r="AN28" s="456"/>
      <c r="AO28" s="456"/>
      <c r="AP28" s="456"/>
      <c r="AQ28" s="456"/>
      <c r="AR28" s="456"/>
      <c r="AS28" s="456"/>
      <c r="AT28" s="456"/>
      <c r="AU28" s="456"/>
      <c r="AV28" s="456"/>
      <c r="AW28" s="456"/>
    </row>
    <row r="30" spans="1:52" ht="14.25" customHeight="1">
      <c r="L30" s="273" t="s">
        <v>304</v>
      </c>
      <c r="M30" s="274" t="s">
        <v>363</v>
      </c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519"/>
      <c r="AN30" s="519"/>
      <c r="AO30" s="519"/>
      <c r="AP30" s="519"/>
      <c r="AQ30" s="519"/>
      <c r="AR30" s="519"/>
      <c r="AS30" s="519"/>
      <c r="AT30" s="519"/>
      <c r="AU30" s="519"/>
      <c r="AV30" s="519"/>
      <c r="AW30" s="519"/>
      <c r="AX30" s="271"/>
      <c r="AY30" s="271"/>
      <c r="AZ30" s="271"/>
    </row>
    <row r="31" spans="1:52" ht="14.25" customHeight="1">
      <c r="L31" s="273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520"/>
      <c r="AN31" s="520"/>
      <c r="AO31" s="520"/>
      <c r="AP31" s="520"/>
      <c r="AQ31" s="520"/>
      <c r="AR31" s="520"/>
      <c r="AS31" s="520"/>
      <c r="AT31" s="520"/>
      <c r="AU31" s="520"/>
      <c r="AV31" s="520"/>
      <c r="AW31" s="520"/>
      <c r="AX31" s="272"/>
      <c r="AY31" s="272"/>
      <c r="AZ31" s="272"/>
    </row>
  </sheetData>
  <sheetProtection password="FA9C" sheet="1" objects="1" scenarios="1" formatColumns="0" formatRows="0"/>
  <dataConsolidate/>
  <mergeCells count="50">
    <mergeCell ref="A17:A27"/>
    <mergeCell ref="B18:B26"/>
    <mergeCell ref="C19:C25"/>
    <mergeCell ref="D20:D24"/>
    <mergeCell ref="N19:AK19"/>
    <mergeCell ref="N18:AK18"/>
    <mergeCell ref="N17:AK17"/>
    <mergeCell ref="V20:V21"/>
    <mergeCell ref="R20:R22"/>
    <mergeCell ref="O20:O23"/>
    <mergeCell ref="AL13:AL15"/>
    <mergeCell ref="AH15:AI15"/>
    <mergeCell ref="AJ13:AJ15"/>
    <mergeCell ref="Y13:AB15"/>
    <mergeCell ref="AE13:AF14"/>
    <mergeCell ref="N16:P16"/>
    <mergeCell ref="Q16:T16"/>
    <mergeCell ref="L11:M11"/>
    <mergeCell ref="L13:L15"/>
    <mergeCell ref="AG13:AI14"/>
    <mergeCell ref="N13:P15"/>
    <mergeCell ref="AK13:AK15"/>
    <mergeCell ref="Q13:T15"/>
    <mergeCell ref="U13:X15"/>
    <mergeCell ref="N20:N23"/>
    <mergeCell ref="L5:AI5"/>
    <mergeCell ref="L6:AI6"/>
    <mergeCell ref="L9:M9"/>
    <mergeCell ref="M13:M15"/>
    <mergeCell ref="L10:M10"/>
    <mergeCell ref="Y20:Y21"/>
    <mergeCell ref="AC12:AJ12"/>
    <mergeCell ref="AC13:AD14"/>
    <mergeCell ref="P20:P23"/>
    <mergeCell ref="I20:I24"/>
    <mergeCell ref="J20:J24"/>
    <mergeCell ref="S20:S22"/>
    <mergeCell ref="W20:W21"/>
    <mergeCell ref="Q20:Q23"/>
    <mergeCell ref="T20:T22"/>
    <mergeCell ref="U20:U22"/>
    <mergeCell ref="K20:K23"/>
    <mergeCell ref="L20:L24"/>
    <mergeCell ref="M20:M24"/>
    <mergeCell ref="R9:W9"/>
    <mergeCell ref="R10:W10"/>
    <mergeCell ref="R11:W11"/>
    <mergeCell ref="R12:W12"/>
    <mergeCell ref="U16:X16"/>
    <mergeCell ref="X20:X21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AL17:AL20 M20:M24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H26:AH28 AJ20 Q20 AH20 Y20 U20"/>
    <dataValidation allowBlank="1" promptTitle="checkPeriodRange" sqref="AF21:AK21"/>
    <dataValidation type="decimal" allowBlank="1" showErrorMessage="1" errorTitle="Ошибка" error="Допускается ввод только действительных чисел!" sqref="P20 AC20:AF20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0 AI20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1585153" r:id="rId4" name="chkMultiAdd"/>
  </control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>
    <tabColor indexed="31"/>
  </sheetPr>
  <dimension ref="A1:M47"/>
  <sheetViews>
    <sheetView showGridLines="0" topLeftCell="E8" zoomScaleNormal="100" workbookViewId="0">
      <selection activeCell="L26" sqref="L26"/>
    </sheetView>
  </sheetViews>
  <sheetFormatPr defaultRowHeight="11.25"/>
  <cols>
    <col min="1" max="1" width="9.140625" style="316" hidden="1" customWidth="1"/>
    <col min="2" max="3" width="9.140625" style="595" hidden="1" customWidth="1"/>
    <col min="4" max="4" width="6.28515625" style="316" hidden="1" customWidth="1"/>
    <col min="5" max="5" width="4.5703125" style="316" customWidth="1"/>
    <col min="6" max="6" width="7.42578125" style="316" customWidth="1"/>
    <col min="7" max="7" width="61.28515625" style="316" customWidth="1"/>
    <col min="8" max="8" width="41.85546875" style="316" customWidth="1"/>
    <col min="9" max="9" width="3.85546875" style="316" customWidth="1"/>
    <col min="10" max="11" width="20.85546875" style="316" customWidth="1"/>
    <col min="12" max="12" width="40.42578125" style="316" customWidth="1"/>
    <col min="13" max="13" width="36.7109375" style="316" customWidth="1"/>
    <col min="14" max="16384" width="9.140625" style="316"/>
  </cols>
  <sheetData>
    <row r="1" spans="2:13" hidden="1"/>
    <row r="2" spans="2:13" hidden="1"/>
    <row r="3" spans="2:13" hidden="1"/>
    <row r="4" spans="2:13" hidden="1"/>
    <row r="5" spans="2:13" ht="9.9499999999999993" customHeight="1">
      <c r="F5" s="317"/>
      <c r="G5" s="317"/>
      <c r="H5" s="317"/>
      <c r="I5" s="317"/>
      <c r="J5" s="317"/>
      <c r="K5" s="317"/>
      <c r="L5" s="317"/>
      <c r="M5" s="317"/>
    </row>
    <row r="6" spans="2:13" ht="20.25" customHeight="1">
      <c r="F6" s="823" t="s">
        <v>1015</v>
      </c>
      <c r="G6" s="824"/>
      <c r="H6" s="824"/>
      <c r="I6" s="824"/>
      <c r="J6" s="824"/>
      <c r="K6" s="824"/>
      <c r="L6" s="824"/>
      <c r="M6" s="825"/>
    </row>
    <row r="7" spans="2:13" ht="20.25" customHeight="1">
      <c r="F7" s="826" t="str">
        <f>IF(org=0,"Не определено",org)</f>
        <v>ООО "Профит"</v>
      </c>
      <c r="G7" s="827"/>
      <c r="H7" s="827"/>
      <c r="I7" s="827"/>
      <c r="J7" s="827"/>
      <c r="K7" s="827"/>
      <c r="L7" s="827"/>
      <c r="M7" s="828"/>
    </row>
    <row r="8" spans="2:13" ht="5.25" customHeight="1"/>
    <row r="9" spans="2:13" ht="5.25" customHeight="1"/>
    <row r="10" spans="2:13" ht="5.25" customHeight="1"/>
    <row r="11" spans="2:13" ht="27" customHeight="1">
      <c r="F11" s="318" t="s">
        <v>116</v>
      </c>
      <c r="G11" s="318" t="s">
        <v>348</v>
      </c>
      <c r="H11" s="318" t="s">
        <v>37</v>
      </c>
      <c r="I11" s="829" t="s">
        <v>406</v>
      </c>
      <c r="J11" s="829"/>
      <c r="K11" s="318" t="s">
        <v>407</v>
      </c>
      <c r="L11" s="318" t="s">
        <v>385</v>
      </c>
      <c r="M11" s="318" t="s">
        <v>75</v>
      </c>
    </row>
    <row r="12" spans="2:13" ht="12" customHeight="1">
      <c r="F12" s="319">
        <v>1</v>
      </c>
      <c r="G12" s="319">
        <v>2</v>
      </c>
      <c r="H12" s="319">
        <v>3</v>
      </c>
      <c r="I12" s="830" t="s">
        <v>71</v>
      </c>
      <c r="J12" s="830"/>
      <c r="K12" s="319" t="s">
        <v>90</v>
      </c>
      <c r="L12" s="319" t="s">
        <v>91</v>
      </c>
      <c r="M12" s="319" t="s">
        <v>208</v>
      </c>
    </row>
    <row r="13" spans="2:13" s="365" customFormat="1" ht="15" hidden="1" customHeight="1">
      <c r="B13" s="596"/>
      <c r="C13" s="596"/>
      <c r="F13" s="361">
        <v>0</v>
      </c>
      <c r="G13" s="362" t="s">
        <v>386</v>
      </c>
      <c r="H13" s="363"/>
      <c r="I13" s="363"/>
      <c r="J13" s="363"/>
      <c r="K13" s="363"/>
      <c r="L13" s="363"/>
      <c r="M13" s="364"/>
    </row>
    <row r="14" spans="2:13" ht="15" hidden="1" customHeight="1">
      <c r="F14" s="381" t="str">
        <f>F13&amp;".1"</f>
        <v>0.1</v>
      </c>
      <c r="G14" s="320"/>
      <c r="H14" s="320"/>
      <c r="I14" s="321"/>
      <c r="J14" s="322"/>
      <c r="K14" s="322"/>
      <c r="L14" s="609"/>
      <c r="M14" s="427"/>
    </row>
    <row r="15" spans="2:13" s="365" customFormat="1" ht="15" customHeight="1">
      <c r="B15" s="596"/>
      <c r="C15" s="596"/>
      <c r="F15" s="380">
        <f>F13+1</f>
        <v>1</v>
      </c>
      <c r="G15" s="366" t="s">
        <v>387</v>
      </c>
      <c r="H15" s="367"/>
      <c r="I15" s="367"/>
      <c r="J15" s="367"/>
      <c r="K15" s="367"/>
      <c r="L15" s="367"/>
      <c r="M15" s="368"/>
    </row>
    <row r="16" spans="2:13" ht="0.2" customHeight="1">
      <c r="C16" s="595" t="s">
        <v>985</v>
      </c>
      <c r="F16" s="453" t="str">
        <f>F15&amp;".0"</f>
        <v>1.0</v>
      </c>
      <c r="G16" s="324"/>
      <c r="H16" s="324"/>
      <c r="I16" s="324"/>
      <c r="J16" s="324"/>
      <c r="K16" s="324"/>
      <c r="L16" s="324"/>
      <c r="M16" s="325"/>
    </row>
    <row r="17" spans="2:13" ht="15" customHeight="1">
      <c r="B17" s="814" t="s">
        <v>69</v>
      </c>
      <c r="C17" s="815" t="s">
        <v>117</v>
      </c>
      <c r="D17" s="316" t="s">
        <v>288</v>
      </c>
      <c r="E17" s="316" t="s">
        <v>288</v>
      </c>
      <c r="F17" s="816" t="str">
        <f>F19 &amp; "." &amp; C17</f>
        <v>1.1</v>
      </c>
      <c r="G17" s="817" t="str">
        <f>IF('Перечень тарифов'!E22="","",'Перечень тарифов'!E22)</f>
        <v>Тариф на транспортировку сточных вод</v>
      </c>
      <c r="H17" s="818" t="str">
        <f>IF('Перечень тарифов'!J22="","",'Перечень тарифов'!J22)</f>
        <v/>
      </c>
      <c r="I17" s="379"/>
      <c r="J17" s="587" t="s">
        <v>2152</v>
      </c>
      <c r="K17" s="587" t="s">
        <v>2146</v>
      </c>
      <c r="L17" s="351" t="s">
        <v>278</v>
      </c>
      <c r="M17" s="350"/>
    </row>
    <row r="18" spans="2:13" ht="15" customHeight="1">
      <c r="B18" s="814"/>
      <c r="C18" s="815"/>
      <c r="D18" s="316" t="s">
        <v>288</v>
      </c>
      <c r="E18" s="316" t="s">
        <v>288</v>
      </c>
      <c r="F18" s="816"/>
      <c r="G18" s="817"/>
      <c r="H18" s="818"/>
      <c r="I18" s="331"/>
      <c r="J18" s="332" t="s">
        <v>311</v>
      </c>
      <c r="K18" s="360"/>
      <c r="L18" s="333"/>
      <c r="M18" s="334"/>
    </row>
    <row r="19" spans="2:13" ht="0.2" customHeight="1">
      <c r="F19" s="594">
        <f>F15</f>
        <v>1</v>
      </c>
      <c r="G19" s="324"/>
      <c r="H19" s="324"/>
      <c r="I19" s="324"/>
      <c r="J19" s="324"/>
      <c r="K19" s="324"/>
      <c r="L19" s="324"/>
      <c r="M19" s="325"/>
    </row>
    <row r="20" spans="2:13" s="365" customFormat="1" ht="15" customHeight="1">
      <c r="B20" s="596"/>
      <c r="C20" s="596"/>
      <c r="F20" s="380">
        <f>F15+1</f>
        <v>2</v>
      </c>
      <c r="G20" s="362" t="s">
        <v>388</v>
      </c>
      <c r="H20" s="363"/>
      <c r="I20" s="363"/>
      <c r="J20" s="363"/>
      <c r="K20" s="363"/>
      <c r="L20" s="363"/>
      <c r="M20" s="364"/>
    </row>
    <row r="21" spans="2:13" ht="15" customHeight="1">
      <c r="B21" s="819"/>
      <c r="F21" s="816" t="str">
        <f>F20&amp;".1"</f>
        <v>2.1</v>
      </c>
      <c r="G21" s="326"/>
      <c r="H21" s="327"/>
      <c r="I21" s="328"/>
      <c r="J21" s="587" t="s">
        <v>2145</v>
      </c>
      <c r="K21" s="587" t="s">
        <v>2146</v>
      </c>
      <c r="L21" s="589"/>
      <c r="M21" s="350"/>
    </row>
    <row r="22" spans="2:13" ht="15" customHeight="1">
      <c r="B22" s="819"/>
      <c r="F22" s="816"/>
      <c r="G22" s="329"/>
      <c r="H22" s="330"/>
      <c r="I22" s="331"/>
      <c r="J22" s="332" t="s">
        <v>311</v>
      </c>
      <c r="K22" s="360"/>
      <c r="L22" s="333"/>
      <c r="M22" s="334"/>
    </row>
    <row r="23" spans="2:13" s="365" customFormat="1" ht="15" customHeight="1">
      <c r="B23" s="596"/>
      <c r="C23" s="596"/>
      <c r="F23" s="380">
        <f>F20+1</f>
        <v>3</v>
      </c>
      <c r="G23" s="362" t="s">
        <v>389</v>
      </c>
      <c r="H23" s="363"/>
      <c r="I23" s="363"/>
      <c r="J23" s="363"/>
      <c r="K23" s="363"/>
      <c r="L23" s="363"/>
      <c r="M23" s="364"/>
    </row>
    <row r="24" spans="2:13" ht="0.2" customHeight="1">
      <c r="C24" s="595" t="s">
        <v>985</v>
      </c>
      <c r="F24" s="453" t="str">
        <f>F23&amp;".0"</f>
        <v>3.0</v>
      </c>
      <c r="G24" s="324"/>
      <c r="H24" s="324"/>
      <c r="I24" s="324"/>
      <c r="J24" s="324"/>
      <c r="K24" s="324"/>
      <c r="L24" s="324"/>
      <c r="M24" s="325"/>
    </row>
    <row r="25" spans="2:13" ht="15" customHeight="1">
      <c r="B25" s="814" t="s">
        <v>69</v>
      </c>
      <c r="C25" s="815" t="s">
        <v>117</v>
      </c>
      <c r="D25" s="316" t="s">
        <v>288</v>
      </c>
      <c r="E25" s="316" t="s">
        <v>288</v>
      </c>
      <c r="F25" s="816" t="str">
        <f>F29 &amp; "." &amp; C25</f>
        <v>3.1</v>
      </c>
      <c r="G25" s="817" t="str">
        <f>IF('Перечень тарифов'!E22="","",'Перечень тарифов'!E22)</f>
        <v>Тариф на транспортировку сточных вод</v>
      </c>
      <c r="H25" s="818" t="str">
        <f>IF('Перечень тарифов'!J22="","",'Перечень тарифов'!J22)</f>
        <v/>
      </c>
      <c r="I25" s="379"/>
      <c r="J25" s="587" t="s">
        <v>2145</v>
      </c>
      <c r="K25" s="614" t="s">
        <v>2155</v>
      </c>
      <c r="L25" s="349">
        <v>3444.5</v>
      </c>
      <c r="M25" s="350"/>
    </row>
    <row r="26" spans="2:13" ht="15" customHeight="1">
      <c r="B26" s="814"/>
      <c r="C26" s="815"/>
      <c r="F26" s="816"/>
      <c r="G26" s="817"/>
      <c r="H26" s="818"/>
      <c r="I26" s="613" t="s">
        <v>0</v>
      </c>
      <c r="J26" s="614" t="s">
        <v>2156</v>
      </c>
      <c r="K26" s="614" t="s">
        <v>2159</v>
      </c>
      <c r="L26" s="349">
        <v>3789</v>
      </c>
      <c r="M26" s="350"/>
    </row>
    <row r="27" spans="2:13" ht="15" customHeight="1">
      <c r="B27" s="814"/>
      <c r="C27" s="815"/>
      <c r="F27" s="816"/>
      <c r="G27" s="817"/>
      <c r="H27" s="818"/>
      <c r="I27" s="613" t="s">
        <v>0</v>
      </c>
      <c r="J27" s="614" t="s">
        <v>2160</v>
      </c>
      <c r="K27" s="587" t="s">
        <v>2146</v>
      </c>
      <c r="L27" s="349">
        <v>4167.8</v>
      </c>
      <c r="M27" s="350"/>
    </row>
    <row r="28" spans="2:13" ht="15" customHeight="1">
      <c r="B28" s="814"/>
      <c r="C28" s="815"/>
      <c r="D28" s="316" t="s">
        <v>288</v>
      </c>
      <c r="E28" s="316" t="s">
        <v>288</v>
      </c>
      <c r="F28" s="816"/>
      <c r="G28" s="817"/>
      <c r="H28" s="818"/>
      <c r="I28" s="331"/>
      <c r="J28" s="332" t="s">
        <v>311</v>
      </c>
      <c r="K28" s="360"/>
      <c r="L28" s="333"/>
      <c r="M28" s="334"/>
    </row>
    <row r="29" spans="2:13" ht="0.2" customHeight="1">
      <c r="F29" s="594">
        <f>F23</f>
        <v>3</v>
      </c>
      <c r="G29" s="324"/>
      <c r="H29" s="324"/>
      <c r="I29" s="324"/>
      <c r="J29" s="324"/>
      <c r="K29" s="324"/>
      <c r="L29" s="324"/>
      <c r="M29" s="325"/>
    </row>
    <row r="30" spans="2:13" s="365" customFormat="1" ht="15" customHeight="1">
      <c r="B30" s="596"/>
      <c r="C30" s="596"/>
      <c r="F30" s="380">
        <f>F23+1</f>
        <v>4</v>
      </c>
      <c r="G30" s="362" t="s">
        <v>905</v>
      </c>
      <c r="H30" s="363"/>
      <c r="I30" s="363"/>
      <c r="J30" s="363"/>
      <c r="K30" s="363"/>
      <c r="L30" s="363"/>
      <c r="M30" s="364"/>
    </row>
    <row r="31" spans="2:13" ht="0.2" customHeight="1">
      <c r="C31" s="595" t="s">
        <v>985</v>
      </c>
      <c r="F31" s="453" t="str">
        <f>F30 &amp;".0"</f>
        <v>4.0</v>
      </c>
      <c r="G31" s="324"/>
      <c r="H31" s="324"/>
      <c r="I31" s="324"/>
      <c r="J31" s="324"/>
      <c r="K31" s="324"/>
      <c r="L31" s="324"/>
      <c r="M31" s="325"/>
    </row>
    <row r="32" spans="2:13" ht="15" customHeight="1">
      <c r="B32" s="814" t="s">
        <v>69</v>
      </c>
      <c r="C32" s="815" t="s">
        <v>117</v>
      </c>
      <c r="D32" s="316" t="s">
        <v>288</v>
      </c>
      <c r="E32" s="316" t="s">
        <v>288</v>
      </c>
      <c r="F32" s="816" t="str">
        <f>F36 &amp; "." &amp; C32</f>
        <v>4.1</v>
      </c>
      <c r="G32" s="817" t="str">
        <f>IF('Перечень тарифов'!E22="","",'Перечень тарифов'!E22)</f>
        <v>Тариф на транспортировку сточных вод</v>
      </c>
      <c r="H32" s="818" t="str">
        <f>IF('Перечень тарифов'!J22="","",'Перечень тарифов'!J22)</f>
        <v/>
      </c>
      <c r="I32" s="379"/>
      <c r="J32" s="587" t="s">
        <v>2145</v>
      </c>
      <c r="K32" s="587" t="s">
        <v>2146</v>
      </c>
      <c r="L32" s="349">
        <v>92.1</v>
      </c>
      <c r="M32" s="350"/>
    </row>
    <row r="33" spans="2:13" ht="15" customHeight="1">
      <c r="B33" s="814"/>
      <c r="C33" s="815"/>
      <c r="F33" s="816"/>
      <c r="G33" s="817"/>
      <c r="H33" s="818"/>
      <c r="I33" s="613" t="s">
        <v>0</v>
      </c>
      <c r="J33" s="587" t="s">
        <v>2145</v>
      </c>
      <c r="K33" s="587" t="s">
        <v>2146</v>
      </c>
      <c r="L33" s="349">
        <v>92.1</v>
      </c>
      <c r="M33" s="350"/>
    </row>
    <row r="34" spans="2:13" ht="15" customHeight="1">
      <c r="B34" s="814"/>
      <c r="C34" s="815"/>
      <c r="F34" s="816"/>
      <c r="G34" s="817"/>
      <c r="H34" s="818"/>
      <c r="I34" s="613" t="s">
        <v>0</v>
      </c>
      <c r="J34" s="587" t="s">
        <v>2145</v>
      </c>
      <c r="K34" s="587" t="s">
        <v>2146</v>
      </c>
      <c r="L34" s="349">
        <v>92.1</v>
      </c>
      <c r="M34" s="350"/>
    </row>
    <row r="35" spans="2:13" ht="15" customHeight="1">
      <c r="B35" s="814"/>
      <c r="C35" s="815"/>
      <c r="D35" s="316" t="s">
        <v>288</v>
      </c>
      <c r="E35" s="316" t="s">
        <v>288</v>
      </c>
      <c r="F35" s="816"/>
      <c r="G35" s="817"/>
      <c r="H35" s="818"/>
      <c r="I35" s="331"/>
      <c r="J35" s="332" t="s">
        <v>311</v>
      </c>
      <c r="K35" s="360"/>
      <c r="L35" s="333"/>
      <c r="M35" s="334"/>
    </row>
    <row r="36" spans="2:13" ht="0.2" customHeight="1">
      <c r="F36" s="594">
        <f>F30</f>
        <v>4</v>
      </c>
      <c r="G36" s="324"/>
      <c r="H36" s="324"/>
      <c r="I36" s="324"/>
      <c r="J36" s="324"/>
      <c r="K36" s="324"/>
      <c r="L36" s="324"/>
      <c r="M36" s="325"/>
    </row>
    <row r="37" spans="2:13" s="365" customFormat="1" ht="25.5" customHeight="1">
      <c r="B37" s="596"/>
      <c r="C37" s="596"/>
      <c r="F37" s="380">
        <f>F30+1</f>
        <v>5</v>
      </c>
      <c r="G37" s="820" t="s">
        <v>983</v>
      </c>
      <c r="H37" s="821"/>
      <c r="I37" s="821"/>
      <c r="J37" s="821"/>
      <c r="K37" s="821"/>
      <c r="L37" s="821"/>
      <c r="M37" s="822"/>
    </row>
    <row r="38" spans="2:13" ht="0.2" customHeight="1">
      <c r="C38" s="595" t="s">
        <v>985</v>
      </c>
      <c r="F38" s="453" t="str">
        <f>F37&amp;".0"</f>
        <v>5.0</v>
      </c>
      <c r="G38" s="324"/>
      <c r="H38" s="324"/>
      <c r="I38" s="324"/>
      <c r="J38" s="324"/>
      <c r="K38" s="324"/>
      <c r="L38" s="324"/>
      <c r="M38" s="325"/>
    </row>
    <row r="39" spans="2:13" ht="15" customHeight="1">
      <c r="B39" s="814" t="s">
        <v>69</v>
      </c>
      <c r="C39" s="815" t="s">
        <v>117</v>
      </c>
      <c r="D39" s="316" t="s">
        <v>288</v>
      </c>
      <c r="E39" s="316" t="s">
        <v>288</v>
      </c>
      <c r="F39" s="816" t="str">
        <f>F41 &amp; "." &amp; C39</f>
        <v>5.1</v>
      </c>
      <c r="G39" s="817" t="str">
        <f>IF('Перечень тарифов'!E22="","",'Перечень тарифов'!E22)</f>
        <v>Тариф на транспортировку сточных вод</v>
      </c>
      <c r="H39" s="818" t="str">
        <f>IF('Перечень тарифов'!J22="","",'Перечень тарифов'!J22)</f>
        <v/>
      </c>
      <c r="I39" s="379"/>
      <c r="J39" s="587" t="s">
        <v>2145</v>
      </c>
      <c r="K39" s="587" t="s">
        <v>2146</v>
      </c>
      <c r="L39" s="349">
        <v>0</v>
      </c>
      <c r="M39" s="350"/>
    </row>
    <row r="40" spans="2:13" ht="15" customHeight="1">
      <c r="B40" s="814"/>
      <c r="C40" s="815"/>
      <c r="D40" s="316" t="s">
        <v>288</v>
      </c>
      <c r="E40" s="316" t="s">
        <v>288</v>
      </c>
      <c r="F40" s="816"/>
      <c r="G40" s="817"/>
      <c r="H40" s="818"/>
      <c r="I40" s="331"/>
      <c r="J40" s="332" t="s">
        <v>311</v>
      </c>
      <c r="K40" s="360"/>
      <c r="L40" s="333"/>
      <c r="M40" s="334"/>
    </row>
    <row r="41" spans="2:13" ht="0.2" customHeight="1">
      <c r="F41" s="594">
        <f>F37</f>
        <v>5</v>
      </c>
      <c r="G41" s="335"/>
      <c r="H41" s="335"/>
      <c r="I41" s="335"/>
      <c r="J41" s="335"/>
      <c r="K41" s="335"/>
      <c r="L41" s="335"/>
      <c r="M41" s="336"/>
    </row>
    <row r="42" spans="2:13" s="365" customFormat="1" ht="25.5" customHeight="1">
      <c r="B42" s="596"/>
      <c r="C42" s="596"/>
      <c r="F42" s="380">
        <f>F37+1</f>
        <v>6</v>
      </c>
      <c r="G42" s="820" t="s">
        <v>984</v>
      </c>
      <c r="H42" s="821"/>
      <c r="I42" s="821"/>
      <c r="J42" s="821"/>
      <c r="K42" s="821"/>
      <c r="L42" s="821"/>
      <c r="M42" s="822"/>
    </row>
    <row r="43" spans="2:13" ht="0.2" customHeight="1">
      <c r="C43" s="595" t="s">
        <v>985</v>
      </c>
      <c r="F43" s="453" t="str">
        <f>F42&amp;".0"</f>
        <v>6.0</v>
      </c>
      <c r="G43" s="324"/>
      <c r="H43" s="324"/>
      <c r="I43" s="324"/>
      <c r="J43" s="324"/>
      <c r="K43" s="324"/>
      <c r="L43" s="324"/>
      <c r="M43" s="325"/>
    </row>
    <row r="44" spans="2:13" ht="15" customHeight="1">
      <c r="B44" s="814" t="s">
        <v>69</v>
      </c>
      <c r="C44" s="815" t="s">
        <v>117</v>
      </c>
      <c r="D44" s="316" t="s">
        <v>288</v>
      </c>
      <c r="E44" s="316" t="s">
        <v>288</v>
      </c>
      <c r="F44" s="816" t="str">
        <f>F46 &amp; "." &amp; C44</f>
        <v>6.1</v>
      </c>
      <c r="G44" s="817" t="str">
        <f>IF('Перечень тарифов'!E22="","",'Перечень тарифов'!E22)</f>
        <v>Тариф на транспортировку сточных вод</v>
      </c>
      <c r="H44" s="818" t="str">
        <f>IF('Перечень тарифов'!J22="","",'Перечень тарифов'!J22)</f>
        <v/>
      </c>
      <c r="I44" s="379"/>
      <c r="J44" s="587" t="s">
        <v>2145</v>
      </c>
      <c r="K44" s="587" t="s">
        <v>2146</v>
      </c>
      <c r="L44" s="349">
        <v>0</v>
      </c>
      <c r="M44" s="350"/>
    </row>
    <row r="45" spans="2:13" ht="15" customHeight="1">
      <c r="B45" s="814"/>
      <c r="C45" s="815"/>
      <c r="D45" s="316" t="s">
        <v>288</v>
      </c>
      <c r="E45" s="316" t="s">
        <v>288</v>
      </c>
      <c r="F45" s="816"/>
      <c r="G45" s="817"/>
      <c r="H45" s="818"/>
      <c r="I45" s="331"/>
      <c r="J45" s="332" t="s">
        <v>311</v>
      </c>
      <c r="K45" s="360"/>
      <c r="L45" s="333"/>
      <c r="M45" s="334"/>
    </row>
    <row r="46" spans="2:13" ht="0.2" customHeight="1">
      <c r="F46" s="594">
        <f>F42</f>
        <v>6</v>
      </c>
      <c r="G46" s="335"/>
      <c r="H46" s="335"/>
      <c r="I46" s="335"/>
      <c r="J46" s="335"/>
      <c r="K46" s="335"/>
      <c r="L46" s="335"/>
      <c r="M46" s="336"/>
    </row>
    <row r="47" spans="2:13" ht="12.75" customHeight="1"/>
  </sheetData>
  <sheetProtection password="FA9C" sheet="1" objects="1" scenarios="1" formatColumns="0" formatRows="0"/>
  <mergeCells count="33">
    <mergeCell ref="F6:M6"/>
    <mergeCell ref="F7:M7"/>
    <mergeCell ref="I11:J11"/>
    <mergeCell ref="I12:J12"/>
    <mergeCell ref="F21:F22"/>
    <mergeCell ref="B17:B18"/>
    <mergeCell ref="C17:C18"/>
    <mergeCell ref="G42:M42"/>
    <mergeCell ref="G37:M37"/>
    <mergeCell ref="B39:B40"/>
    <mergeCell ref="C39:C40"/>
    <mergeCell ref="F39:F40"/>
    <mergeCell ref="G39:G40"/>
    <mergeCell ref="H39:H40"/>
    <mergeCell ref="F17:F18"/>
    <mergeCell ref="G17:G18"/>
    <mergeCell ref="H17:H18"/>
    <mergeCell ref="B25:B28"/>
    <mergeCell ref="C25:C28"/>
    <mergeCell ref="F25:F28"/>
    <mergeCell ref="G25:G28"/>
    <mergeCell ref="H25:H28"/>
    <mergeCell ref="B21:B22"/>
    <mergeCell ref="B44:B45"/>
    <mergeCell ref="C44:C45"/>
    <mergeCell ref="F44:F45"/>
    <mergeCell ref="G44:G45"/>
    <mergeCell ref="H44:H45"/>
    <mergeCell ref="B32:B35"/>
    <mergeCell ref="C32:C35"/>
    <mergeCell ref="F32:F35"/>
    <mergeCell ref="G32:G35"/>
    <mergeCell ref="H32:H35"/>
  </mergeCells>
  <dataValidations count="5">
    <dataValidation type="decimal" allowBlank="1" showErrorMessage="1" errorTitle="Ошибка" error="Допускается ввод только действительных чисел!" sqref="G21:H22 G14:K14 L44 L25:L27 L39 L32:L34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44:K44 J17:K17 J21:K21 J25:K27 J39:K39 J32:K34"/>
    <dataValidation type="textLength" operator="lessThanOrEqual" allowBlank="1" showInputMessage="1" showErrorMessage="1" errorTitle="Ошибка" error="Допускается ввод не более 900 символов!" sqref="M21 M17 M44 M25:M27 M39 M32:M3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L21">
      <formula1>900</formula1>
    </dataValidation>
    <dataValidation type="list" allowBlank="1" showInputMessage="1" showErrorMessage="1" errorTitle="Ошибка" error="Выберите значение из списка" sqref="L17">
      <formula1>kind_of_control_method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>
    <tabColor indexed="31"/>
    <pageSetUpPr fitToPage="1"/>
  </sheetPr>
  <dimension ref="A1:I16"/>
  <sheetViews>
    <sheetView showGridLines="0" topLeftCell="C4" zoomScaleNormal="100" workbookViewId="0">
      <selection activeCell="E26" sqref="E26"/>
    </sheetView>
  </sheetViews>
  <sheetFormatPr defaultColWidth="10.5703125" defaultRowHeight="14.25"/>
  <cols>
    <col min="1" max="1" width="9.140625" style="337" hidden="1" customWidth="1"/>
    <col min="2" max="2" width="9.140625" style="338" hidden="1" customWidth="1"/>
    <col min="3" max="3" width="3.7109375" style="102" customWidth="1"/>
    <col min="4" max="4" width="10.42578125" style="43" bestFit="1" customWidth="1"/>
    <col min="5" max="5" width="48.42578125" style="43" customWidth="1"/>
    <col min="6" max="7" width="42.5703125" style="43" customWidth="1"/>
    <col min="8" max="8" width="28.85546875" style="43" customWidth="1"/>
    <col min="9" max="9" width="44.42578125" style="43" customWidth="1"/>
    <col min="10" max="10" width="10.5703125" style="43" customWidth="1"/>
    <col min="11" max="16384" width="10.5703125" style="43"/>
  </cols>
  <sheetData>
    <row r="1" spans="1:9" hidden="1"/>
    <row r="2" spans="1:9" hidden="1"/>
    <row r="3" spans="1:9" hidden="1"/>
    <row r="4" spans="1:9">
      <c r="C4" s="101"/>
      <c r="D4" s="44"/>
      <c r="E4" s="44"/>
      <c r="F4" s="44"/>
      <c r="G4" s="45"/>
      <c r="H4" s="45"/>
    </row>
    <row r="5" spans="1:9" ht="20.100000000000001" customHeight="1">
      <c r="C5" s="101"/>
      <c r="D5" s="723" t="s">
        <v>391</v>
      </c>
      <c r="E5" s="724"/>
      <c r="F5" s="724"/>
      <c r="G5" s="724"/>
      <c r="H5" s="725"/>
    </row>
    <row r="6" spans="1:9" ht="15.75" customHeight="1">
      <c r="C6" s="101"/>
      <c r="D6" s="676" t="str">
        <f>IF(org=0,"Не определено",org)</f>
        <v>ООО "Профит"</v>
      </c>
      <c r="E6" s="677"/>
      <c r="F6" s="677"/>
      <c r="G6" s="677"/>
      <c r="H6" s="678"/>
    </row>
    <row r="7" spans="1:9">
      <c r="C7" s="101"/>
      <c r="D7" s="44"/>
      <c r="E7" s="99"/>
      <c r="F7" s="99"/>
      <c r="G7" s="98"/>
      <c r="H7" s="98"/>
    </row>
    <row r="8" spans="1:9" ht="23.1" customHeight="1">
      <c r="C8" s="101"/>
      <c r="D8" s="136" t="s">
        <v>116</v>
      </c>
      <c r="E8" s="149" t="s">
        <v>276</v>
      </c>
      <c r="F8" s="149" t="s">
        <v>385</v>
      </c>
      <c r="G8" s="149" t="s">
        <v>390</v>
      </c>
      <c r="H8" s="149" t="s">
        <v>75</v>
      </c>
    </row>
    <row r="9" spans="1:9">
      <c r="C9" s="101"/>
      <c r="D9" s="51" t="s">
        <v>117</v>
      </c>
      <c r="E9" s="51" t="s">
        <v>69</v>
      </c>
      <c r="F9" s="51" t="s">
        <v>70</v>
      </c>
      <c r="G9" s="51" t="s">
        <v>71</v>
      </c>
      <c r="H9" s="51" t="s">
        <v>90</v>
      </c>
    </row>
    <row r="10" spans="1:9" ht="45">
      <c r="A10" s="339"/>
      <c r="C10" s="101"/>
      <c r="D10" s="591" t="s">
        <v>117</v>
      </c>
      <c r="E10" s="369" t="s">
        <v>391</v>
      </c>
      <c r="F10" s="343"/>
      <c r="G10" s="342"/>
      <c r="H10" s="341"/>
    </row>
    <row r="11" spans="1:9" ht="33.75">
      <c r="A11" s="339"/>
      <c r="C11" s="101"/>
      <c r="D11" s="591" t="s">
        <v>346</v>
      </c>
      <c r="E11" s="370" t="s">
        <v>392</v>
      </c>
      <c r="F11" s="588" t="s">
        <v>2163</v>
      </c>
      <c r="G11" s="589"/>
      <c r="H11" s="344"/>
      <c r="I11" s="372"/>
    </row>
    <row r="12" spans="1:9" ht="22.5">
      <c r="A12" s="339"/>
      <c r="C12" s="101"/>
      <c r="D12" s="591" t="s">
        <v>396</v>
      </c>
      <c r="E12" s="370" t="s">
        <v>393</v>
      </c>
      <c r="F12" s="588" t="s">
        <v>2164</v>
      </c>
      <c r="G12" s="510"/>
      <c r="H12" s="344"/>
      <c r="I12" s="372"/>
    </row>
    <row r="13" spans="1:9" ht="22.5">
      <c r="A13" s="339"/>
      <c r="B13" s="338">
        <v>3</v>
      </c>
      <c r="C13" s="101"/>
      <c r="D13" s="591" t="s">
        <v>397</v>
      </c>
      <c r="E13" s="370" t="s">
        <v>394</v>
      </c>
      <c r="F13" s="588" t="s">
        <v>2164</v>
      </c>
      <c r="G13" s="510"/>
      <c r="H13" s="344"/>
      <c r="I13" s="372"/>
    </row>
    <row r="14" spans="1:9" s="176" customFormat="1" ht="15" customHeight="1">
      <c r="A14" s="339"/>
      <c r="B14" s="345"/>
      <c r="C14" s="346"/>
      <c r="D14" s="592"/>
      <c r="E14" s="450" t="s">
        <v>395</v>
      </c>
      <c r="F14" s="347"/>
      <c r="G14" s="347"/>
      <c r="H14" s="348"/>
    </row>
    <row r="15" spans="1:9" ht="3" customHeight="1">
      <c r="D15" s="94"/>
      <c r="E15" s="94"/>
      <c r="F15" s="94"/>
      <c r="G15" s="94"/>
      <c r="H15" s="94"/>
    </row>
    <row r="16" spans="1:9" ht="21" customHeight="1">
      <c r="D16" s="167"/>
      <c r="E16" s="831"/>
      <c r="F16" s="831"/>
      <c r="G16" s="831"/>
      <c r="H16" s="831"/>
    </row>
  </sheetData>
  <sheetProtection password="FA9C" sheet="1" objects="1" scenarios="1" formatColumns="0" formatRows="0"/>
  <dataConsolidate/>
  <mergeCells count="3">
    <mergeCell ref="D5:H5"/>
    <mergeCell ref="D6:H6"/>
    <mergeCell ref="E16:H16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G11: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11:H13 F11:F13">
      <formula1>900</formula1>
    </dataValidation>
  </dataValidations>
  <printOptions horizontalCentered="1" verticalCentered="1"/>
  <pageMargins left="0" right="0" top="0" bottom="0" header="0" footer="0.78740157480314965"/>
  <pageSetup paperSize="9" scale="6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7">
    <tabColor theme="5" tint="0.59999389629810485"/>
  </sheetPr>
  <dimension ref="A1:H24"/>
  <sheetViews>
    <sheetView showGridLines="0" topLeftCell="A5" zoomScaleNormal="100" workbookViewId="0"/>
  </sheetViews>
  <sheetFormatPr defaultColWidth="9" defaultRowHeight="12"/>
  <cols>
    <col min="1" max="2" width="2.42578125" style="459" customWidth="1"/>
    <col min="3" max="3" width="9" style="459"/>
    <col min="4" max="4" width="42.5703125" style="459" customWidth="1"/>
    <col min="5" max="5" width="40.42578125" style="459" customWidth="1"/>
    <col min="6" max="7" width="16" style="459" customWidth="1"/>
    <col min="8" max="9" width="18.140625" style="459" customWidth="1"/>
    <col min="10" max="10" width="10.5703125" style="459" customWidth="1"/>
    <col min="11" max="14" width="12.28515625" style="459" customWidth="1"/>
    <col min="15" max="16384" width="9" style="459"/>
  </cols>
  <sheetData>
    <row r="1" spans="1:8" ht="15" hidden="1" customHeight="1">
      <c r="C1" s="461"/>
      <c r="H1" s="457"/>
    </row>
    <row r="2" spans="1:8" ht="15" hidden="1" customHeight="1">
      <c r="C2" s="461"/>
      <c r="H2" s="457"/>
    </row>
    <row r="3" spans="1:8" ht="15" hidden="1" customHeight="1">
      <c r="C3" s="461"/>
      <c r="H3" s="457"/>
    </row>
    <row r="4" spans="1:8" ht="15" hidden="1" customHeight="1">
      <c r="C4" s="461"/>
      <c r="H4" s="457"/>
    </row>
    <row r="5" spans="1:8" ht="15" customHeight="1">
      <c r="C5" s="461"/>
      <c r="H5" s="457"/>
    </row>
    <row r="6" spans="1:8" ht="15" customHeight="1">
      <c r="A6" s="466"/>
      <c r="D6" s="600" t="s">
        <v>72</v>
      </c>
      <c r="E6" s="601" t="str">
        <f>IF(region_name="","",region_name)</f>
        <v>Нижегородская область</v>
      </c>
    </row>
    <row r="7" spans="1:8" ht="15" customHeight="1">
      <c r="D7" s="600" t="s">
        <v>248</v>
      </c>
      <c r="E7" s="601" t="str">
        <f>IF(strPublication="","",strPublication)</f>
        <v>На сайте регулирующего органа</v>
      </c>
    </row>
    <row r="8" spans="1:8" ht="24.95" customHeight="1">
      <c r="D8" s="600" t="s">
        <v>5</v>
      </c>
      <c r="E8" s="601" t="str">
        <f>IF(flag_publication="","",flag_publication)</f>
        <v>нет</v>
      </c>
    </row>
    <row r="9" spans="1:8" ht="15" customHeight="1">
      <c r="D9" s="600" t="s">
        <v>272</v>
      </c>
      <c r="E9" s="601" t="str">
        <f>IF(periodStart="","",periodStart)</f>
        <v>01.01.2016</v>
      </c>
    </row>
    <row r="10" spans="1:8" ht="15" customHeight="1">
      <c r="D10" s="600" t="s">
        <v>273</v>
      </c>
      <c r="E10" s="601" t="str">
        <f>IF(periodEnd="","",periodEnd)</f>
        <v>31.12.2018</v>
      </c>
    </row>
    <row r="11" spans="1:8" ht="15" customHeight="1">
      <c r="D11" s="600" t="s">
        <v>402</v>
      </c>
      <c r="E11" s="601" t="str">
        <f>IF(dateZayavl="","",dateZayavl)</f>
        <v>23.04.2015</v>
      </c>
    </row>
    <row r="12" spans="1:8" ht="15" customHeight="1">
      <c r="D12" s="600" t="s">
        <v>403</v>
      </c>
      <c r="E12" s="601" t="str">
        <f>IF(numberZayavl="","",numberZayavl)</f>
        <v>336</v>
      </c>
    </row>
    <row r="13" spans="1:8" ht="15" customHeight="1">
      <c r="D13" s="600" t="s">
        <v>507</v>
      </c>
      <c r="E13" s="601" t="str">
        <f>IF(dataType="","",dataType)</f>
        <v>первичное раскрытие информации</v>
      </c>
    </row>
    <row r="14" spans="1:8" ht="24.95" hidden="1" customHeight="1">
      <c r="D14" s="600" t="s">
        <v>350</v>
      </c>
      <c r="E14" s="601"/>
    </row>
    <row r="15" spans="1:8" ht="24.95" customHeight="1">
      <c r="D15" s="600" t="s">
        <v>194</v>
      </c>
      <c r="E15" s="601" t="str">
        <f>IF(fil_flag="","",fil_flag)</f>
        <v>нет</v>
      </c>
    </row>
    <row r="16" spans="1:8" ht="15" customHeight="1">
      <c r="D16" s="600" t="s">
        <v>102</v>
      </c>
      <c r="E16" s="601" t="str">
        <f>IF(org="","",org)</f>
        <v>ООО "Профит"</v>
      </c>
    </row>
    <row r="17" spans="4:5" ht="15" customHeight="1">
      <c r="D17" s="600" t="s">
        <v>228</v>
      </c>
      <c r="E17" s="601" t="str">
        <f>IF(fil="","",fil)</f>
        <v/>
      </c>
    </row>
    <row r="18" spans="4:5" ht="15" customHeight="1">
      <c r="D18" s="600" t="s">
        <v>73</v>
      </c>
      <c r="E18" s="601" t="str">
        <f>IF(inn="","",inn)</f>
        <v>5262287335</v>
      </c>
    </row>
    <row r="19" spans="4:5" ht="15" customHeight="1">
      <c r="D19" s="600" t="s">
        <v>74</v>
      </c>
      <c r="E19" s="601" t="str">
        <f>IF(kpp="","",kpp)</f>
        <v>525801001</v>
      </c>
    </row>
    <row r="20" spans="4:5" ht="15" customHeight="1">
      <c r="D20" s="600" t="s">
        <v>103</v>
      </c>
      <c r="E20" s="601" t="str">
        <f>IF(vdet="","",vdet)</f>
        <v>Оказание услуг по перекачке</v>
      </c>
    </row>
    <row r="21" spans="4:5" ht="15" customHeight="1">
      <c r="D21" s="600" t="s">
        <v>274</v>
      </c>
      <c r="E21" s="601" t="str">
        <f>IF(nalog="","",nalog)</f>
        <v>общий</v>
      </c>
    </row>
    <row r="22" spans="4:5" ht="24.95" customHeight="1">
      <c r="D22" s="600" t="s">
        <v>404</v>
      </c>
      <c r="E22" s="601" t="str">
        <f>IF(InvestProg="","",InvestProg)</f>
        <v>нет</v>
      </c>
    </row>
    <row r="23" spans="4:5" ht="15" customHeight="1">
      <c r="D23" s="600" t="s">
        <v>989</v>
      </c>
      <c r="E23" s="601" t="str">
        <f>IF(Титульный!F36="","",Титульный!F36)</f>
        <v>603104, Россия, Нижний Новгород, ул. Нартова, д.6 пом.2, офис 67</v>
      </c>
    </row>
    <row r="24" spans="4:5" ht="15" customHeight="1">
      <c r="D24" s="600" t="s">
        <v>990</v>
      </c>
      <c r="E24" s="601" t="str">
        <f>IF(Титульный!F40="","",Титульный!F40)</f>
        <v>Удалов Борис Вадимович</v>
      </c>
    </row>
  </sheetData>
  <sheetProtection password="FA9C" sheet="1" objects="1" scenarios="1" formatColumns="0" formatRow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8">
    <tabColor theme="5" tint="0.59999389629810485"/>
  </sheetPr>
  <dimension ref="B1:Q47"/>
  <sheetViews>
    <sheetView showGridLines="0" zoomScaleNormal="100" workbookViewId="0"/>
  </sheetViews>
  <sheetFormatPr defaultColWidth="9" defaultRowHeight="12"/>
  <cols>
    <col min="1" max="1" width="3.42578125" style="459" customWidth="1"/>
    <col min="2" max="2" width="7.28515625" style="459" customWidth="1"/>
    <col min="3" max="3" width="11.7109375" style="459" customWidth="1"/>
    <col min="4" max="4" width="53.7109375" style="459" customWidth="1"/>
    <col min="5" max="5" width="18" style="459" customWidth="1"/>
    <col min="6" max="6" width="44.140625" style="459" customWidth="1"/>
    <col min="7" max="8" width="14.28515625" style="459" customWidth="1"/>
    <col min="9" max="9" width="13.5703125" style="459" customWidth="1"/>
    <col min="10" max="10" width="16.42578125" style="459" customWidth="1"/>
    <col min="11" max="11" width="9" style="459"/>
    <col min="12" max="12" width="9.28515625" style="459" customWidth="1"/>
    <col min="13" max="13" width="9" style="459"/>
    <col min="14" max="14" width="16.140625" style="459" customWidth="1"/>
    <col min="15" max="16384" width="9" style="459"/>
  </cols>
  <sheetData>
    <row r="1" spans="2:17" ht="15" customHeight="1">
      <c r="C1" s="461"/>
    </row>
    <row r="2" spans="2:17" ht="15" customHeight="1">
      <c r="C2" s="461"/>
    </row>
    <row r="3" spans="2:17" ht="15" customHeight="1">
      <c r="C3" s="461"/>
      <c r="F3" s="602" t="s">
        <v>991</v>
      </c>
    </row>
    <row r="4" spans="2:17" ht="15" customHeight="1">
      <c r="C4" s="461"/>
      <c r="F4" s="457" t="s">
        <v>992</v>
      </c>
    </row>
    <row r="5" spans="2:17" ht="15" customHeight="1">
      <c r="C5" s="461"/>
      <c r="F5" s="457" t="s">
        <v>993</v>
      </c>
      <c r="I5" s="477"/>
    </row>
    <row r="6" spans="2:17" ht="15" customHeight="1">
      <c r="C6" s="461"/>
      <c r="F6" s="457"/>
    </row>
    <row r="7" spans="2:17" ht="27.75" customHeight="1">
      <c r="C7" s="834" t="s">
        <v>1012</v>
      </c>
      <c r="D7" s="834"/>
      <c r="E7" s="834"/>
      <c r="F7" s="834"/>
      <c r="G7" s="470"/>
      <c r="H7" s="470"/>
      <c r="I7" s="470"/>
      <c r="J7" s="470"/>
      <c r="K7" s="470"/>
      <c r="L7" s="470"/>
    </row>
    <row r="8" spans="2:17" ht="15" customHeight="1">
      <c r="C8" s="469"/>
      <c r="D8" s="469"/>
      <c r="E8" s="469"/>
      <c r="F8" s="469"/>
      <c r="G8" s="470"/>
      <c r="H8" s="470"/>
      <c r="I8" s="470"/>
      <c r="J8" s="470"/>
      <c r="K8" s="470"/>
      <c r="L8" s="470"/>
    </row>
    <row r="9" spans="2:17" ht="15" customHeight="1">
      <c r="C9" s="838"/>
      <c r="D9" s="838"/>
      <c r="E9" s="838"/>
      <c r="F9" s="838"/>
      <c r="G9" s="503"/>
      <c r="H9" s="503"/>
      <c r="I9" s="503"/>
      <c r="J9" s="503"/>
      <c r="K9" s="503"/>
      <c r="L9" s="503"/>
      <c r="M9" s="464"/>
      <c r="N9" s="464"/>
      <c r="O9" s="464"/>
      <c r="P9" s="464"/>
      <c r="Q9" s="464"/>
    </row>
    <row r="10" spans="2:17" ht="15" customHeight="1">
      <c r="C10" s="839" t="s">
        <v>392</v>
      </c>
      <c r="D10" s="839"/>
      <c r="E10" s="839"/>
      <c r="F10" s="460" t="str">
        <f ca="1">INDIRECT("Закупки!F" &amp; ROW()+1) &amp; " " &amp; INDIRECT("Закупки!G" &amp; ROW()+1)</f>
        <v xml:space="preserve">положение о закупках </v>
      </c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</row>
    <row r="11" spans="2:17" ht="15" customHeight="1">
      <c r="C11" s="839" t="s">
        <v>1017</v>
      </c>
      <c r="D11" s="839"/>
      <c r="E11" s="839"/>
      <c r="F11" s="460" t="str">
        <f ca="1">INDIRECT("Закупки!F" &amp; ROW()+1) &amp; " " &amp; INDIRECT("Закупки!G" &amp; ROW()+1)</f>
        <v xml:space="preserve">на сайте организации </v>
      </c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</row>
    <row r="12" spans="2:17" ht="15" customHeight="1">
      <c r="C12" s="839" t="s">
        <v>994</v>
      </c>
      <c r="D12" s="839"/>
      <c r="E12" s="839"/>
      <c r="F12" s="460" t="str">
        <f ca="1">INDIRECT("Закупки!F" &amp; ROW()+1) &amp; " " &amp; INDIRECT("Закупки!G" &amp; ROW()+1)</f>
        <v xml:space="preserve">на сайте организации </v>
      </c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</row>
    <row r="13" spans="2:17" customFormat="1" ht="15" customHeight="1">
      <c r="B13" s="459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</row>
    <row r="14" spans="2:17" ht="8.25" customHeight="1">
      <c r="C14" s="471"/>
      <c r="D14" s="471"/>
      <c r="E14" s="471"/>
      <c r="F14" s="471"/>
    </row>
    <row r="15" spans="2:17" ht="15" customHeight="1"/>
    <row r="16" spans="2:17" ht="15" customHeight="1"/>
    <row r="17" spans="2:14" ht="16.5" hidden="1" customHeight="1">
      <c r="C17" s="463" t="s">
        <v>1013</v>
      </c>
      <c r="D17" s="463"/>
      <c r="E17" s="463"/>
      <c r="F17" s="473"/>
      <c r="G17" s="463"/>
      <c r="H17" s="463"/>
      <c r="I17" s="463"/>
      <c r="J17" s="463"/>
      <c r="K17" s="463"/>
      <c r="L17" s="463"/>
      <c r="M17" s="463"/>
      <c r="N17" s="473"/>
    </row>
    <row r="18" spans="2:14" ht="5.25" hidden="1" customHeight="1"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5"/>
    </row>
    <row r="19" spans="2:14" ht="5.25" hidden="1" customHeight="1">
      <c r="B19" s="474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</row>
    <row r="20" spans="2:14" ht="15" hidden="1" customHeight="1">
      <c r="F20" s="473"/>
    </row>
    <row r="21" spans="2:14" ht="24.6" hidden="1" customHeight="1">
      <c r="C21" s="833"/>
      <c r="D21" s="833"/>
      <c r="E21" s="833"/>
      <c r="F21" s="833"/>
    </row>
    <row r="22" spans="2:14" ht="9.75" hidden="1" customHeight="1">
      <c r="C22" s="469"/>
      <c r="D22" s="469"/>
      <c r="E22" s="469"/>
      <c r="F22" s="469"/>
    </row>
    <row r="23" spans="2:14" ht="9.75" hidden="1" customHeight="1">
      <c r="C23" s="471"/>
      <c r="D23" s="471"/>
      <c r="E23" s="471"/>
      <c r="F23" s="471"/>
    </row>
    <row r="24" spans="2:14" ht="15" hidden="1" customHeight="1">
      <c r="N24" s="490"/>
    </row>
    <row r="25" spans="2:14" ht="32.450000000000003" hidden="1" customHeight="1">
      <c r="C25" s="834"/>
      <c r="D25" s="834"/>
      <c r="E25" s="834"/>
      <c r="F25" s="834"/>
      <c r="G25" s="834"/>
      <c r="H25" s="834"/>
      <c r="I25" s="834"/>
      <c r="J25" s="834"/>
      <c r="K25" s="834"/>
      <c r="L25" s="834"/>
    </row>
    <row r="26" spans="2:14" ht="11.25" hidden="1" customHeight="1">
      <c r="C26" s="469"/>
      <c r="D26" s="469"/>
      <c r="E26" s="469"/>
      <c r="F26" s="469"/>
      <c r="G26" s="469"/>
      <c r="H26" s="469"/>
      <c r="I26" s="469"/>
      <c r="J26" s="469"/>
      <c r="K26" s="469"/>
      <c r="L26" s="469"/>
    </row>
    <row r="27" spans="2:14" ht="9" hidden="1" customHeight="1">
      <c r="C27" s="471"/>
      <c r="D27" s="471"/>
      <c r="E27" s="471"/>
      <c r="F27" s="471"/>
      <c r="G27" s="471"/>
      <c r="H27" s="471"/>
      <c r="I27" s="471"/>
      <c r="J27" s="471"/>
      <c r="K27" s="471"/>
      <c r="L27" s="471"/>
    </row>
    <row r="28" spans="2:14" ht="15" hidden="1" customHeight="1">
      <c r="F28" s="473"/>
    </row>
    <row r="29" spans="2:14" ht="15.75" hidden="1" customHeight="1">
      <c r="C29" s="833"/>
      <c r="D29" s="835"/>
      <c r="E29" s="835"/>
      <c r="F29" s="835"/>
    </row>
    <row r="30" spans="2:14" ht="8.25" hidden="1" customHeight="1">
      <c r="D30" s="462"/>
      <c r="E30" s="462"/>
      <c r="F30" s="462"/>
    </row>
    <row r="31" spans="2:14" ht="15" hidden="1" customHeight="1">
      <c r="D31" s="462"/>
      <c r="E31" s="462"/>
      <c r="F31" s="462"/>
    </row>
    <row r="32" spans="2:14" ht="15" hidden="1" customHeight="1">
      <c r="I32" s="490"/>
    </row>
    <row r="33" spans="3:14" ht="16.5" hidden="1" customHeight="1">
      <c r="C33" s="834"/>
      <c r="D33" s="836"/>
      <c r="E33" s="836"/>
      <c r="F33" s="836"/>
      <c r="G33" s="836"/>
      <c r="H33" s="836"/>
    </row>
    <row r="34" spans="3:14" ht="7.5" hidden="1" customHeight="1">
      <c r="C34" s="491"/>
      <c r="D34" s="491"/>
      <c r="E34" s="491"/>
      <c r="F34" s="491"/>
      <c r="G34" s="491"/>
      <c r="H34" s="491"/>
    </row>
    <row r="35" spans="3:14" ht="15" hidden="1" customHeight="1">
      <c r="J35" s="486"/>
      <c r="K35" s="486"/>
      <c r="L35" s="486"/>
      <c r="M35" s="486"/>
      <c r="N35" s="486"/>
    </row>
    <row r="36" spans="3:14" ht="15" hidden="1" customHeight="1">
      <c r="I36" s="473"/>
    </row>
    <row r="37" spans="3:14" ht="25.5" hidden="1" customHeight="1">
      <c r="C37" s="834"/>
      <c r="D37" s="834"/>
      <c r="E37" s="834"/>
      <c r="F37" s="834"/>
      <c r="G37" s="834"/>
      <c r="H37" s="834"/>
      <c r="I37" s="834"/>
    </row>
    <row r="38" spans="3:14" ht="6" hidden="1" customHeight="1">
      <c r="C38" s="493"/>
      <c r="D38" s="493"/>
      <c r="E38" s="493"/>
      <c r="F38" s="493"/>
      <c r="G38" s="493"/>
      <c r="H38" s="493"/>
      <c r="I38" s="493"/>
    </row>
    <row r="39" spans="3:14" ht="15" hidden="1" customHeight="1"/>
    <row r="40" spans="3:14" ht="15" hidden="1" customHeight="1">
      <c r="E40" s="490"/>
    </row>
    <row r="41" spans="3:14" ht="15" hidden="1" customHeight="1">
      <c r="C41" s="837"/>
      <c r="D41" s="837"/>
      <c r="E41" s="837"/>
      <c r="F41" s="470"/>
      <c r="G41" s="470"/>
    </row>
    <row r="42" spans="3:14" ht="3.75" hidden="1" customHeight="1">
      <c r="C42" s="494"/>
      <c r="D42" s="494"/>
      <c r="E42" s="494"/>
      <c r="F42" s="470"/>
      <c r="G42" s="470"/>
    </row>
    <row r="43" spans="3:14" ht="11.25" hidden="1" customHeight="1">
      <c r="C43" s="471"/>
      <c r="D43" s="465"/>
      <c r="E43" s="465"/>
    </row>
    <row r="44" spans="3:14" ht="11.25" customHeight="1">
      <c r="C44" s="471"/>
      <c r="D44" s="465"/>
      <c r="E44" s="465"/>
    </row>
    <row r="45" spans="3:14" ht="15" customHeight="1">
      <c r="F45" s="490"/>
    </row>
    <row r="46" spans="3:14" ht="15" customHeight="1">
      <c r="C46" s="832"/>
      <c r="D46" s="832"/>
      <c r="E46" s="832"/>
      <c r="F46" s="832"/>
      <c r="G46" s="471"/>
      <c r="H46" s="471"/>
    </row>
    <row r="47" spans="3:14" ht="7.5" customHeight="1">
      <c r="D47" s="462"/>
      <c r="E47" s="462"/>
      <c r="G47" s="471"/>
      <c r="H47" s="471"/>
    </row>
  </sheetData>
  <sheetProtection password="FA9C" sheet="1" objects="1" scenarios="1" formatColumns="0" formatRows="0"/>
  <mergeCells count="12">
    <mergeCell ref="C7:F7"/>
    <mergeCell ref="C9:F9"/>
    <mergeCell ref="C10:E10"/>
    <mergeCell ref="C11:E11"/>
    <mergeCell ref="C12:E12"/>
    <mergeCell ref="C46:F46"/>
    <mergeCell ref="C21:F21"/>
    <mergeCell ref="C25:L25"/>
    <mergeCell ref="C29:F29"/>
    <mergeCell ref="C33:H33"/>
    <mergeCell ref="C37:I37"/>
    <mergeCell ref="C41:E4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I16"/>
  <sheetViews>
    <sheetView showGridLines="0" topLeftCell="C4" zoomScaleNormal="100" workbookViewId="0"/>
  </sheetViews>
  <sheetFormatPr defaultRowHeight="14.25"/>
  <cols>
    <col min="1" max="1" width="9.140625" style="177" hidden="1" customWidth="1"/>
    <col min="2" max="2" width="9.140625" style="178" hidden="1" customWidth="1"/>
    <col min="3" max="3" width="3.7109375" style="179" customWidth="1"/>
    <col min="4" max="4" width="7" style="180" bestFit="1" customWidth="1"/>
    <col min="5" max="5" width="31.7109375" style="180" customWidth="1"/>
    <col min="6" max="6" width="41" style="180" customWidth="1"/>
    <col min="7" max="7" width="17.85546875" style="180" customWidth="1"/>
    <col min="8" max="8" width="42.28515625" style="180" customWidth="1"/>
    <col min="9" max="9" width="3.7109375" style="180" customWidth="1"/>
    <col min="10" max="16384" width="9.140625" style="180"/>
  </cols>
  <sheetData>
    <row r="1" spans="1:9" hidden="1"/>
    <row r="2" spans="1:9" hidden="1"/>
    <row r="3" spans="1:9" hidden="1"/>
    <row r="4" spans="1:9" ht="3" customHeight="1"/>
    <row r="5" spans="1:9" s="43" customFormat="1">
      <c r="A5" s="168"/>
      <c r="C5" s="57"/>
      <c r="D5" s="667" t="s">
        <v>207</v>
      </c>
      <c r="E5" s="668"/>
      <c r="F5" s="668"/>
      <c r="G5" s="668"/>
      <c r="H5" s="669"/>
    </row>
    <row r="6" spans="1:9" s="43" customFormat="1">
      <c r="A6" s="168"/>
      <c r="C6" s="57"/>
      <c r="D6" s="676" t="str">
        <f>IF(org=0,"Не определено",org)</f>
        <v>ООО "Профит"</v>
      </c>
      <c r="E6" s="677"/>
      <c r="F6" s="677"/>
      <c r="G6" s="677"/>
      <c r="H6" s="678"/>
    </row>
    <row r="7" spans="1:9" ht="3" customHeight="1">
      <c r="D7" s="181"/>
      <c r="E7" s="181"/>
      <c r="G7" s="181"/>
      <c r="H7" s="181"/>
    </row>
    <row r="8" spans="1:9" s="177" customFormat="1" hidden="1">
      <c r="B8" s="178"/>
      <c r="C8" s="179"/>
      <c r="D8" s="182"/>
      <c r="E8" s="182"/>
      <c r="G8" s="182"/>
      <c r="H8" s="182"/>
      <c r="I8" s="183"/>
    </row>
    <row r="9" spans="1:9" ht="33" customHeight="1">
      <c r="D9" s="189" t="s">
        <v>116</v>
      </c>
      <c r="E9" s="189" t="s">
        <v>206</v>
      </c>
      <c r="F9" s="189" t="s">
        <v>7</v>
      </c>
      <c r="G9" s="189" t="s">
        <v>8</v>
      </c>
      <c r="H9" s="189" t="s">
        <v>9</v>
      </c>
    </row>
    <row r="10" spans="1:9">
      <c r="D10" s="51" t="s">
        <v>117</v>
      </c>
      <c r="E10" s="51" t="s">
        <v>69</v>
      </c>
      <c r="F10" s="51" t="s">
        <v>70</v>
      </c>
      <c r="G10" s="51" t="s">
        <v>71</v>
      </c>
      <c r="H10" s="51" t="s">
        <v>90</v>
      </c>
    </row>
    <row r="11" spans="1:9" s="176" customFormat="1" ht="58.5" customHeight="1">
      <c r="A11" s="840" t="s">
        <v>117</v>
      </c>
      <c r="B11" s="184"/>
      <c r="C11" s="185"/>
      <c r="D11" s="190" t="str">
        <f>A11</f>
        <v>1</v>
      </c>
      <c r="E11" s="841" t="s">
        <v>976</v>
      </c>
      <c r="F11" s="842"/>
      <c r="G11" s="842"/>
      <c r="H11" s="843"/>
      <c r="I11" s="186"/>
    </row>
    <row r="12" spans="1:9" s="176" customFormat="1" ht="22.5">
      <c r="A12" s="840"/>
      <c r="B12" s="184"/>
      <c r="C12" s="185"/>
      <c r="D12" s="191" t="str">
        <f>A11&amp;".1"</f>
        <v>1.1</v>
      </c>
      <c r="E12" s="192" t="s">
        <v>10</v>
      </c>
      <c r="F12" s="307"/>
      <c r="G12" s="309"/>
      <c r="H12" s="308"/>
      <c r="I12" s="187"/>
    </row>
    <row r="13" spans="1:9" s="176" customFormat="1" ht="34.5" customHeight="1">
      <c r="A13" s="840" t="s">
        <v>69</v>
      </c>
      <c r="B13" s="184"/>
      <c r="C13" s="188"/>
      <c r="D13" s="190" t="str">
        <f>A13</f>
        <v>2</v>
      </c>
      <c r="E13" s="841" t="s">
        <v>977</v>
      </c>
      <c r="F13" s="842"/>
      <c r="G13" s="842"/>
      <c r="H13" s="843"/>
      <c r="I13" s="186"/>
    </row>
    <row r="14" spans="1:9" s="176" customFormat="1" ht="15" customHeight="1">
      <c r="A14" s="840"/>
      <c r="B14" s="184"/>
      <c r="C14" s="185"/>
      <c r="D14" s="191" t="str">
        <f>A13&amp;".1"</f>
        <v>2.1</v>
      </c>
      <c r="E14" s="192" t="s">
        <v>10</v>
      </c>
      <c r="F14" s="307"/>
      <c r="G14" s="309"/>
      <c r="H14" s="308"/>
      <c r="I14" s="187"/>
    </row>
    <row r="15" spans="1:9" ht="15" customHeight="1">
      <c r="A15" s="180"/>
      <c r="B15" s="180"/>
      <c r="C15" s="180"/>
      <c r="D15" s="152"/>
      <c r="E15" s="195" t="s">
        <v>11</v>
      </c>
      <c r="F15" s="193"/>
      <c r="G15" s="193"/>
      <c r="H15" s="194"/>
    </row>
    <row r="16" spans="1:9" ht="3" customHeight="1">
      <c r="A16" s="180"/>
      <c r="B16" s="180"/>
      <c r="C16" s="180"/>
    </row>
  </sheetData>
  <sheetProtection password="FA9C" sheet="1" objects="1" scenarios="1" formatColumns="0" formatRows="0"/>
  <mergeCells count="6">
    <mergeCell ref="D5:H5"/>
    <mergeCell ref="D6:H6"/>
    <mergeCell ref="A11:A12"/>
    <mergeCell ref="E11:H11"/>
    <mergeCell ref="A13:A14"/>
    <mergeCell ref="E13:H13"/>
  </mergeCells>
  <phoneticPr fontId="8" type="noConversion"/>
  <dataValidations count="2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2 G14"/>
    <dataValidation type="textLength" operator="lessThanOrEqual" allowBlank="1" showInputMessage="1" showErrorMessage="1" errorTitle="Ошибка" error="Допускается ввод не более 900 символов!" sqref="H12 H14 F12 E13 F14">
      <formula1>900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07">
    <tabColor rgb="FFEAEBEE"/>
    <pageSetUpPr fitToPage="1"/>
  </sheetPr>
  <dimension ref="A1:I16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59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60"/>
      <c r="D6" s="13"/>
      <c r="E6" s="13"/>
    </row>
    <row r="7" spans="3:9">
      <c r="C7" s="60"/>
      <c r="D7" s="844" t="s">
        <v>371</v>
      </c>
      <c r="E7" s="844"/>
    </row>
    <row r="8" spans="3:9" ht="24" customHeight="1">
      <c r="C8" s="60"/>
      <c r="D8" s="845" t="str">
        <f>IF(org=0,"Не определено",org)</f>
        <v>ООО "Профит"</v>
      </c>
      <c r="E8" s="845"/>
    </row>
    <row r="9" spans="3:9" ht="3" customHeight="1">
      <c r="C9" s="60"/>
      <c r="D9" s="13"/>
      <c r="E9" s="13"/>
    </row>
    <row r="10" spans="3:9" ht="15.95" customHeight="1" thickBot="1">
      <c r="C10" s="60"/>
      <c r="D10" s="275" t="s">
        <v>116</v>
      </c>
      <c r="E10" s="276" t="s">
        <v>370</v>
      </c>
    </row>
    <row r="11" spans="3:9" ht="15" thickTop="1">
      <c r="C11" s="60"/>
      <c r="D11" s="51" t="s">
        <v>117</v>
      </c>
      <c r="E11" s="51" t="s">
        <v>69</v>
      </c>
    </row>
    <row r="12" spans="3:9" ht="11.25" hidden="1" customHeight="1">
      <c r="C12" s="60"/>
      <c r="D12" s="164">
        <v>0</v>
      </c>
      <c r="E12" s="374"/>
    </row>
    <row r="13" spans="3:9" ht="15" customHeight="1">
      <c r="C13" s="277"/>
      <c r="D13" s="375">
        <v>1</v>
      </c>
      <c r="E13" s="376"/>
    </row>
    <row r="14" spans="3:9" ht="12" customHeight="1">
      <c r="C14" s="60"/>
      <c r="D14" s="377"/>
      <c r="E14" s="378" t="s">
        <v>201</v>
      </c>
    </row>
    <row r="16" spans="3:9" ht="22.5" customHeight="1">
      <c r="C16" s="279"/>
      <c r="D16" s="846" t="s">
        <v>372</v>
      </c>
      <c r="E16" s="846"/>
      <c r="F16" s="280"/>
      <c r="G16" s="280"/>
      <c r="H16" s="280"/>
      <c r="I16" s="280"/>
    </row>
  </sheetData>
  <sheetProtection password="FA9C" sheet="1" objects="1" scenarios="1" formatColumns="0" formatRows="0"/>
  <mergeCells count="3">
    <mergeCell ref="D7:E7"/>
    <mergeCell ref="D8:E8"/>
    <mergeCell ref="D16:E1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59" customWidth="1"/>
    <col min="4" max="4" width="6.28515625" style="12" customWidth="1"/>
    <col min="5" max="5" width="94.85546875" style="12" customWidth="1"/>
    <col min="6" max="16384" width="9.140625" style="12"/>
  </cols>
  <sheetData>
    <row r="1" spans="3:5" hidden="1"/>
    <row r="2" spans="3:5" hidden="1"/>
    <row r="3" spans="3:5" hidden="1"/>
    <row r="4" spans="3:5" hidden="1"/>
    <row r="5" spans="3:5" hidden="1"/>
    <row r="6" spans="3:5">
      <c r="C6" s="60"/>
      <c r="D6" s="13"/>
      <c r="E6" s="13"/>
    </row>
    <row r="7" spans="3:5">
      <c r="C7" s="60"/>
      <c r="D7" s="667" t="s">
        <v>75</v>
      </c>
      <c r="E7" s="669"/>
    </row>
    <row r="8" spans="3:5" ht="28.5" customHeight="1">
      <c r="C8" s="60"/>
      <c r="D8" s="676" t="str">
        <f>IF(org=0,"Не определено",org)</f>
        <v>ООО "Профит"</v>
      </c>
      <c r="E8" s="678"/>
    </row>
    <row r="9" spans="3:5">
      <c r="C9" s="60"/>
      <c r="D9" s="13"/>
      <c r="E9" s="13"/>
    </row>
    <row r="10" spans="3:5" ht="15.95" customHeight="1">
      <c r="C10" s="60"/>
      <c r="D10" s="136" t="s">
        <v>116</v>
      </c>
      <c r="E10" s="149" t="s">
        <v>200</v>
      </c>
    </row>
    <row r="11" spans="3:5">
      <c r="C11" s="60"/>
      <c r="D11" s="51" t="s">
        <v>117</v>
      </c>
      <c r="E11" s="51" t="s">
        <v>69</v>
      </c>
    </row>
    <row r="12" spans="3:5" ht="15" hidden="1" customHeight="1">
      <c r="C12" s="60"/>
      <c r="D12" s="150">
        <v>0</v>
      </c>
      <c r="E12" s="151"/>
    </row>
    <row r="13" spans="3:5">
      <c r="C13" s="60"/>
      <c r="D13" s="152"/>
      <c r="E13" s="148" t="s">
        <v>201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5"/>
  <sheetViews>
    <sheetView showGridLines="0" zoomScaleNormal="100" workbookViewId="0">
      <selection activeCell="B5" sqref="B5"/>
    </sheetView>
  </sheetViews>
  <sheetFormatPr defaultRowHeight="11.25"/>
  <cols>
    <col min="1" max="1" width="4.7109375" style="56" customWidth="1"/>
    <col min="2" max="2" width="34.5703125" style="56" customWidth="1"/>
    <col min="3" max="3" width="85.5703125" style="56" customWidth="1"/>
    <col min="4" max="4" width="17.7109375" style="56" customWidth="1"/>
    <col min="5" max="16384" width="9.140625" style="56"/>
  </cols>
  <sheetData>
    <row r="2" spans="2:4" ht="21.75" customHeight="1">
      <c r="B2" s="847" t="s">
        <v>76</v>
      </c>
      <c r="C2" s="847"/>
      <c r="D2" s="847"/>
    </row>
    <row r="4" spans="2:4" ht="21.75" customHeight="1" thickBot="1">
      <c r="B4" s="615" t="s">
        <v>2</v>
      </c>
      <c r="C4" s="615" t="s">
        <v>115</v>
      </c>
      <c r="D4" s="615" t="s">
        <v>94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4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54" t="s">
        <v>92</v>
      </c>
      <c r="B1" s="154" t="s">
        <v>93</v>
      </c>
      <c r="C1" s="154" t="s">
        <v>94</v>
      </c>
      <c r="D1" s="9"/>
    </row>
    <row r="2" spans="1:4">
      <c r="A2" s="608">
        <v>42573.426030092596</v>
      </c>
      <c r="B2" s="11" t="s">
        <v>1024</v>
      </c>
      <c r="C2" s="11" t="s">
        <v>1025</v>
      </c>
    </row>
    <row r="3" spans="1:4">
      <c r="A3" s="608">
        <v>42573.426030092596</v>
      </c>
      <c r="B3" s="11" t="s">
        <v>1026</v>
      </c>
      <c r="C3" s="11" t="s">
        <v>1025</v>
      </c>
    </row>
    <row r="4" spans="1:4">
      <c r="A4" s="608">
        <v>42573.426134259258</v>
      </c>
      <c r="B4" s="11" t="s">
        <v>1024</v>
      </c>
      <c r="C4" s="11" t="s">
        <v>1025</v>
      </c>
    </row>
    <row r="5" spans="1:4">
      <c r="A5" s="608">
        <v>42573.426134259258</v>
      </c>
      <c r="B5" s="11" t="s">
        <v>1026</v>
      </c>
      <c r="C5" s="11" t="s">
        <v>1025</v>
      </c>
    </row>
    <row r="6" spans="1:4">
      <c r="A6" s="608">
        <v>42573.431631944448</v>
      </c>
      <c r="B6" s="11" t="s">
        <v>1024</v>
      </c>
      <c r="C6" s="11" t="s">
        <v>1025</v>
      </c>
    </row>
    <row r="7" spans="1:4">
      <c r="A7" s="608">
        <v>42573.431631944448</v>
      </c>
      <c r="B7" s="11" t="s">
        <v>1026</v>
      </c>
      <c r="C7" s="11" t="s">
        <v>1025</v>
      </c>
    </row>
    <row r="8" spans="1:4">
      <c r="A8" s="608">
        <v>42576.433865740742</v>
      </c>
      <c r="B8" s="11" t="s">
        <v>1024</v>
      </c>
      <c r="C8" s="11" t="s">
        <v>1025</v>
      </c>
    </row>
    <row r="9" spans="1:4">
      <c r="A9" s="608">
        <v>42576.433900462966</v>
      </c>
      <c r="B9" s="11" t="s">
        <v>1026</v>
      </c>
      <c r="C9" s="11" t="s">
        <v>1025</v>
      </c>
    </row>
    <row r="10" spans="1:4">
      <c r="A10" s="608">
        <v>44076.618113425924</v>
      </c>
      <c r="B10" s="11" t="s">
        <v>1024</v>
      </c>
      <c r="C10" s="11" t="s">
        <v>1025</v>
      </c>
    </row>
    <row r="11" spans="1:4">
      <c r="A11" s="608">
        <v>44076.618159722224</v>
      </c>
      <c r="B11" s="11" t="s">
        <v>2165</v>
      </c>
      <c r="C11" s="11" t="s">
        <v>1025</v>
      </c>
    </row>
    <row r="12" spans="1:4">
      <c r="A12" s="608">
        <v>44076.618159722224</v>
      </c>
      <c r="B12" s="11" t="s">
        <v>2166</v>
      </c>
      <c r="C12" s="11" t="s">
        <v>1025</v>
      </c>
    </row>
    <row r="13" spans="1:4">
      <c r="A13" s="608">
        <v>44076.618159722224</v>
      </c>
      <c r="B13" s="11" t="s">
        <v>2167</v>
      </c>
      <c r="C13" s="11" t="s">
        <v>1025</v>
      </c>
    </row>
    <row r="14" spans="1:4">
      <c r="A14" s="608">
        <v>44076.618171296293</v>
      </c>
      <c r="B14" s="11" t="s">
        <v>2168</v>
      </c>
      <c r="C14" s="11" t="s">
        <v>2169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AX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97"/>
    <col min="3" max="4" width="9.140625" style="200"/>
    <col min="5" max="5" width="9.140625" style="97"/>
    <col min="6" max="6" width="11.140625" style="97" customWidth="1"/>
    <col min="7" max="7" width="31.42578125" style="97" customWidth="1"/>
    <col min="8" max="8" width="35.28515625" style="97" customWidth="1"/>
    <col min="9" max="9" width="14.5703125" style="97" customWidth="1"/>
    <col min="10" max="10" width="26.85546875" style="97" customWidth="1"/>
    <col min="11" max="11" width="50" style="97" customWidth="1"/>
    <col min="12" max="13" width="10.7109375" style="97" customWidth="1"/>
    <col min="14" max="14" width="55.140625" style="97" customWidth="1"/>
    <col min="15" max="15" width="31.85546875" style="97" customWidth="1"/>
    <col min="16" max="16" width="23.85546875" style="97" customWidth="1"/>
    <col min="17" max="17" width="46.5703125" style="97" customWidth="1"/>
    <col min="18" max="18" width="24" style="97" bestFit="1" customWidth="1"/>
    <col min="19" max="19" width="20.5703125" style="97" customWidth="1"/>
    <col min="20" max="20" width="22" style="97" customWidth="1"/>
    <col min="21" max="22" width="26.42578125" style="97" customWidth="1"/>
    <col min="23" max="23" width="3.28515625" style="97" customWidth="1"/>
    <col min="24" max="24" width="59.7109375" style="97" customWidth="1"/>
    <col min="25" max="25" width="49.140625" style="97" customWidth="1"/>
    <col min="26" max="26" width="11.140625" style="97" customWidth="1"/>
    <col min="27" max="30" width="29" style="97" customWidth="1"/>
    <col min="31" max="31" width="9.140625" style="97"/>
    <col min="32" max="32" width="34.7109375" style="97" customWidth="1"/>
    <col min="33" max="33" width="9.140625" style="97"/>
    <col min="34" max="35" width="34.42578125" style="97" customWidth="1"/>
    <col min="36" max="36" width="9.140625" style="97"/>
    <col min="37" max="37" width="24.5703125" style="97" customWidth="1"/>
    <col min="38" max="38" width="9.140625" style="97"/>
    <col min="39" max="39" width="26.140625" style="97" customWidth="1"/>
    <col min="40" max="41" width="9.140625" style="97"/>
    <col min="42" max="42" width="27.28515625" style="97" customWidth="1"/>
    <col min="43" max="43" width="29.7109375" style="97" customWidth="1"/>
    <col min="44" max="44" width="9.140625" style="97"/>
    <col min="45" max="45" width="21.42578125" style="97" customWidth="1"/>
    <col min="46" max="46" width="9.140625" style="97"/>
    <col min="47" max="47" width="27.140625" style="97" customWidth="1"/>
    <col min="48" max="16384" width="9.140625" style="97"/>
  </cols>
  <sheetData>
    <row r="1" spans="1:50" s="196" customFormat="1" ht="43.5" customHeight="1">
      <c r="A1" s="205" t="s">
        <v>89</v>
      </c>
      <c r="B1" s="205" t="s">
        <v>468</v>
      </c>
      <c r="C1" s="205" t="s">
        <v>109</v>
      </c>
      <c r="D1" s="205" t="s">
        <v>106</v>
      </c>
      <c r="E1" s="205" t="s">
        <v>210</v>
      </c>
      <c r="F1" s="205" t="s">
        <v>251</v>
      </c>
      <c r="G1" s="205" t="s">
        <v>227</v>
      </c>
      <c r="H1" s="205" t="s">
        <v>231</v>
      </c>
      <c r="I1" s="205" t="s">
        <v>250</v>
      </c>
      <c r="J1" s="205" t="s">
        <v>270</v>
      </c>
      <c r="K1" s="205" t="s">
        <v>277</v>
      </c>
      <c r="L1" s="205"/>
      <c r="M1" s="205"/>
      <c r="N1" s="116" t="s">
        <v>325</v>
      </c>
      <c r="O1" s="205" t="s">
        <v>307</v>
      </c>
      <c r="P1" s="205" t="s">
        <v>347</v>
      </c>
      <c r="Q1" s="205" t="s">
        <v>423</v>
      </c>
      <c r="R1" s="205" t="s">
        <v>38</v>
      </c>
      <c r="S1" s="205" t="s">
        <v>48</v>
      </c>
      <c r="T1" s="246" t="s">
        <v>54</v>
      </c>
      <c r="U1" s="246" t="s">
        <v>59</v>
      </c>
      <c r="V1" s="246"/>
      <c r="W1" s="313" t="s">
        <v>382</v>
      </c>
      <c r="X1" s="205" t="s">
        <v>345</v>
      </c>
      <c r="Y1" s="205" t="s">
        <v>360</v>
      </c>
      <c r="Z1" s="205"/>
      <c r="AA1" s="479" t="s">
        <v>474</v>
      </c>
      <c r="AB1" s="479"/>
      <c r="AC1" s="479" t="s">
        <v>475</v>
      </c>
      <c r="AD1" s="479"/>
      <c r="AF1" s="246" t="s">
        <v>419</v>
      </c>
      <c r="AH1" s="205" t="s">
        <v>421</v>
      </c>
      <c r="AI1" s="205" t="s">
        <v>422</v>
      </c>
      <c r="AK1" s="205" t="s">
        <v>462</v>
      </c>
      <c r="AM1" s="205" t="s">
        <v>467</v>
      </c>
      <c r="AP1" s="205" t="s">
        <v>509</v>
      </c>
      <c r="AQ1" s="205" t="s">
        <v>508</v>
      </c>
      <c r="AS1" s="205" t="s">
        <v>515</v>
      </c>
      <c r="AU1" s="246" t="s">
        <v>535</v>
      </c>
      <c r="AW1" s="479" t="s">
        <v>952</v>
      </c>
      <c r="AX1" s="479"/>
    </row>
    <row r="2" spans="1:50" ht="66.75" customHeight="1">
      <c r="A2" s="5" t="s">
        <v>125</v>
      </c>
      <c r="B2" s="53">
        <v>2000</v>
      </c>
      <c r="C2" s="53">
        <v>2013</v>
      </c>
      <c r="D2" s="53" t="s">
        <v>107</v>
      </c>
      <c r="E2" s="198" t="s">
        <v>211</v>
      </c>
      <c r="F2" s="198" t="s">
        <v>252</v>
      </c>
      <c r="G2" s="198" t="s">
        <v>225</v>
      </c>
      <c r="H2" s="198" t="s">
        <v>229</v>
      </c>
      <c r="I2" s="198" t="s">
        <v>117</v>
      </c>
      <c r="J2" s="198" t="s">
        <v>271</v>
      </c>
      <c r="K2" s="199" t="s">
        <v>278</v>
      </c>
      <c r="L2" s="296" t="s">
        <v>278</v>
      </c>
      <c r="M2" s="199">
        <v>1</v>
      </c>
      <c r="N2" s="117" t="s">
        <v>928</v>
      </c>
      <c r="O2" s="296" t="s">
        <v>4</v>
      </c>
      <c r="P2" s="297" t="s">
        <v>61</v>
      </c>
      <c r="Q2" s="299" t="s">
        <v>4</v>
      </c>
      <c r="R2" s="302" t="s">
        <v>4</v>
      </c>
      <c r="S2" s="300" t="s">
        <v>45</v>
      </c>
      <c r="T2" s="301" t="s">
        <v>49</v>
      </c>
      <c r="U2" s="296" t="s">
        <v>55</v>
      </c>
      <c r="V2" s="311">
        <v>1</v>
      </c>
      <c r="W2" s="314"/>
      <c r="X2" s="53" t="s">
        <v>945</v>
      </c>
      <c r="Y2" s="53" t="s">
        <v>949</v>
      </c>
      <c r="Z2" s="53">
        <v>1</v>
      </c>
      <c r="AA2" s="529" t="s">
        <v>518</v>
      </c>
      <c r="AB2" s="481" t="s">
        <v>518</v>
      </c>
      <c r="AC2" s="53" t="s">
        <v>366</v>
      </c>
      <c r="AD2" s="481" t="s">
        <v>366</v>
      </c>
      <c r="AF2" s="55" t="s">
        <v>55</v>
      </c>
      <c r="AH2" s="55" t="s">
        <v>919</v>
      </c>
      <c r="AI2" s="55" t="s">
        <v>919</v>
      </c>
      <c r="AK2" s="55" t="s">
        <v>929</v>
      </c>
      <c r="AM2" s="55" t="s">
        <v>936</v>
      </c>
      <c r="AP2" s="314" t="s">
        <v>948</v>
      </c>
      <c r="AQ2" s="242" t="s">
        <v>945</v>
      </c>
      <c r="AS2" s="53" t="s">
        <v>513</v>
      </c>
      <c r="AU2" s="55" t="s">
        <v>528</v>
      </c>
      <c r="AW2" s="55" t="s">
        <v>954</v>
      </c>
      <c r="AX2" s="55" t="s">
        <v>954</v>
      </c>
    </row>
    <row r="3" spans="1:50" ht="66.75" customHeight="1">
      <c r="A3" s="5" t="s">
        <v>126</v>
      </c>
      <c r="B3" s="53">
        <v>2001</v>
      </c>
      <c r="C3" s="53">
        <v>2014</v>
      </c>
      <c r="D3" s="53" t="s">
        <v>108</v>
      </c>
      <c r="E3" s="198" t="s">
        <v>212</v>
      </c>
      <c r="F3" s="198" t="s">
        <v>253</v>
      </c>
      <c r="G3" s="198" t="s">
        <v>226</v>
      </c>
      <c r="H3" s="198" t="s">
        <v>230</v>
      </c>
      <c r="I3" s="198" t="s">
        <v>69</v>
      </c>
      <c r="J3" s="198" t="s">
        <v>326</v>
      </c>
      <c r="K3" s="199" t="s">
        <v>280</v>
      </c>
      <c r="L3" s="199" t="s">
        <v>280</v>
      </c>
      <c r="M3" s="199">
        <v>2</v>
      </c>
      <c r="N3" s="117" t="s">
        <v>927</v>
      </c>
      <c r="O3" s="296" t="s">
        <v>917</v>
      </c>
      <c r="P3" s="297" t="s">
        <v>62</v>
      </c>
      <c r="Q3" s="299" t="s">
        <v>352</v>
      </c>
      <c r="R3" s="302" t="s">
        <v>42</v>
      </c>
      <c r="S3" s="300" t="s">
        <v>46</v>
      </c>
      <c r="T3" s="301" t="s">
        <v>50</v>
      </c>
      <c r="U3" s="296" t="s">
        <v>56</v>
      </c>
      <c r="V3" s="311">
        <v>2</v>
      </c>
      <c r="W3" s="314"/>
      <c r="X3" s="53" t="s">
        <v>946</v>
      </c>
      <c r="Y3" s="53" t="s">
        <v>944</v>
      </c>
      <c r="Z3" s="53"/>
      <c r="AA3" s="529" t="s">
        <v>517</v>
      </c>
      <c r="AB3" s="481" t="s">
        <v>517</v>
      </c>
      <c r="AC3" s="53" t="s">
        <v>367</v>
      </c>
      <c r="AD3" s="481" t="s">
        <v>367</v>
      </c>
      <c r="AF3" s="55" t="s">
        <v>56</v>
      </c>
      <c r="AH3" s="55" t="s">
        <v>921</v>
      </c>
      <c r="AI3" s="55" t="s">
        <v>920</v>
      </c>
      <c r="AK3" s="55" t="s">
        <v>930</v>
      </c>
      <c r="AM3" s="55" t="s">
        <v>937</v>
      </c>
      <c r="AP3" s="314" t="s">
        <v>2144</v>
      </c>
      <c r="AQ3" s="242" t="s">
        <v>948</v>
      </c>
      <c r="AS3" s="53" t="s">
        <v>514</v>
      </c>
      <c r="AU3" s="55" t="s">
        <v>529</v>
      </c>
      <c r="AW3" s="55" t="s">
        <v>953</v>
      </c>
      <c r="AX3" s="55" t="s">
        <v>953</v>
      </c>
    </row>
    <row r="4" spans="1:50" ht="66.75" customHeight="1">
      <c r="A4" s="5" t="s">
        <v>127</v>
      </c>
      <c r="B4" s="53">
        <v>2002</v>
      </c>
      <c r="C4" s="53">
        <v>2015</v>
      </c>
      <c r="E4" s="198" t="s">
        <v>213</v>
      </c>
      <c r="F4" s="198" t="s">
        <v>254</v>
      </c>
      <c r="H4" s="198" t="s">
        <v>3</v>
      </c>
      <c r="I4" s="198" t="s">
        <v>70</v>
      </c>
      <c r="J4" s="198" t="s">
        <v>327</v>
      </c>
      <c r="K4" s="199" t="s">
        <v>281</v>
      </c>
      <c r="L4" s="199" t="s">
        <v>281</v>
      </c>
      <c r="M4" s="199">
        <v>3</v>
      </c>
      <c r="N4" s="117" t="s">
        <v>336</v>
      </c>
      <c r="O4" s="296" t="s">
        <v>918</v>
      </c>
      <c r="P4" s="297" t="s">
        <v>63</v>
      </c>
      <c r="Q4" s="299" t="s">
        <v>41</v>
      </c>
      <c r="R4" s="298" t="s">
        <v>354</v>
      </c>
      <c r="S4" s="300" t="s">
        <v>47</v>
      </c>
      <c r="T4" s="301" t="s">
        <v>51</v>
      </c>
      <c r="U4" s="296" t="s">
        <v>57</v>
      </c>
      <c r="V4" s="311">
        <v>3</v>
      </c>
      <c r="W4" s="314"/>
      <c r="X4" s="546">
        <v>222</v>
      </c>
      <c r="Y4" s="53"/>
      <c r="Z4" s="480"/>
      <c r="AA4" s="528" t="s">
        <v>516</v>
      </c>
      <c r="AB4" s="97" t="s">
        <v>516</v>
      </c>
      <c r="AC4" s="53" t="s">
        <v>368</v>
      </c>
      <c r="AD4" s="481" t="s">
        <v>368</v>
      </c>
      <c r="AF4" s="55" t="s">
        <v>57</v>
      </c>
      <c r="AH4" s="55" t="s">
        <v>922</v>
      </c>
      <c r="AK4" s="55" t="s">
        <v>931</v>
      </c>
      <c r="AM4" s="55" t="s">
        <v>938</v>
      </c>
      <c r="AP4" s="314" t="s">
        <v>946</v>
      </c>
      <c r="AQ4" s="242" t="s">
        <v>2144</v>
      </c>
      <c r="AS4" s="53" t="s">
        <v>446</v>
      </c>
      <c r="AU4" s="55" t="s">
        <v>530</v>
      </c>
      <c r="AW4" s="55" t="s">
        <v>519</v>
      </c>
      <c r="AX4" s="55" t="s">
        <v>519</v>
      </c>
    </row>
    <row r="5" spans="1:50" ht="66.75" customHeight="1">
      <c r="A5" s="5" t="s">
        <v>128</v>
      </c>
      <c r="B5" s="53">
        <v>2003</v>
      </c>
      <c r="C5" s="53">
        <v>2016</v>
      </c>
      <c r="E5" s="198" t="s">
        <v>214</v>
      </c>
      <c r="F5" s="198" t="s">
        <v>255</v>
      </c>
      <c r="I5" s="198" t="s">
        <v>71</v>
      </c>
      <c r="K5" s="199" t="s">
        <v>279</v>
      </c>
      <c r="L5" s="199" t="s">
        <v>279</v>
      </c>
      <c r="M5" s="199">
        <v>4</v>
      </c>
      <c r="N5" s="201" t="s">
        <v>337</v>
      </c>
      <c r="O5" s="55" t="s">
        <v>919</v>
      </c>
      <c r="Q5" s="299" t="s">
        <v>353</v>
      </c>
      <c r="R5" s="298" t="s">
        <v>39</v>
      </c>
      <c r="T5" s="55" t="s">
        <v>52</v>
      </c>
      <c r="U5" s="296" t="s">
        <v>58</v>
      </c>
      <c r="V5" s="311">
        <v>4</v>
      </c>
      <c r="W5" s="314"/>
      <c r="X5" s="546">
        <v>333</v>
      </c>
      <c r="Y5" s="53"/>
      <c r="Z5" s="480">
        <v>1</v>
      </c>
      <c r="AA5" s="528" t="s">
        <v>519</v>
      </c>
      <c r="AB5" s="97" t="s">
        <v>519</v>
      </c>
      <c r="AF5" s="55" t="s">
        <v>384</v>
      </c>
      <c r="AH5" s="55" t="s">
        <v>923</v>
      </c>
      <c r="AK5" s="55" t="s">
        <v>932</v>
      </c>
      <c r="AM5" s="55" t="s">
        <v>939</v>
      </c>
      <c r="AP5" s="314" t="s">
        <v>945</v>
      </c>
      <c r="AQ5" s="242"/>
      <c r="AU5" s="55" t="s">
        <v>531</v>
      </c>
    </row>
    <row r="6" spans="1:50" ht="66.75" customHeight="1">
      <c r="A6" s="5" t="s">
        <v>129</v>
      </c>
      <c r="B6" s="53">
        <v>2004</v>
      </c>
      <c r="C6" s="53">
        <v>2017</v>
      </c>
      <c r="E6" s="198" t="s">
        <v>215</v>
      </c>
      <c r="F6" s="202"/>
      <c r="G6" s="205" t="s">
        <v>342</v>
      </c>
      <c r="H6" s="205" t="s">
        <v>293</v>
      </c>
      <c r="I6" s="198" t="s">
        <v>90</v>
      </c>
      <c r="J6" s="205" t="s">
        <v>298</v>
      </c>
      <c r="N6" s="201" t="s">
        <v>338</v>
      </c>
      <c r="O6" s="55" t="s">
        <v>920</v>
      </c>
      <c r="R6" s="298" t="s">
        <v>355</v>
      </c>
      <c r="T6" s="55" t="s">
        <v>53</v>
      </c>
      <c r="U6" s="296" t="s">
        <v>384</v>
      </c>
      <c r="V6" s="311">
        <v>5</v>
      </c>
      <c r="W6" s="314"/>
      <c r="X6" s="546">
        <v>55</v>
      </c>
      <c r="Y6" s="53">
        <v>55</v>
      </c>
      <c r="Z6" s="480"/>
      <c r="AA6" s="528"/>
      <c r="AH6" s="55" t="s">
        <v>924</v>
      </c>
      <c r="AK6" s="55" t="s">
        <v>933</v>
      </c>
      <c r="AM6" s="55" t="s">
        <v>940</v>
      </c>
      <c r="AP6" s="314"/>
      <c r="AQ6" s="242"/>
      <c r="AU6" s="534" t="s">
        <v>532</v>
      </c>
    </row>
    <row r="7" spans="1:50" ht="66.75" customHeight="1">
      <c r="A7" s="5" t="s">
        <v>130</v>
      </c>
      <c r="B7" s="53">
        <v>2005</v>
      </c>
      <c r="E7" s="198" t="s">
        <v>216</v>
      </c>
      <c r="F7" s="202"/>
      <c r="G7" s="198" t="s">
        <v>290</v>
      </c>
      <c r="H7" s="198" t="s">
        <v>292</v>
      </c>
      <c r="I7" s="198" t="s">
        <v>91</v>
      </c>
      <c r="J7" s="198" t="s">
        <v>328</v>
      </c>
      <c r="N7" s="203" t="s">
        <v>339</v>
      </c>
      <c r="O7" s="55" t="s">
        <v>921</v>
      </c>
      <c r="U7" s="296" t="s">
        <v>108</v>
      </c>
      <c r="V7" s="312" t="s">
        <v>91</v>
      </c>
      <c r="W7" s="314"/>
      <c r="X7" s="53">
        <v>66666</v>
      </c>
      <c r="Y7" s="53"/>
      <c r="Z7" s="480"/>
      <c r="AA7" s="528"/>
      <c r="AH7" s="55" t="s">
        <v>925</v>
      </c>
      <c r="AK7" s="55" t="s">
        <v>934</v>
      </c>
      <c r="AM7" s="55" t="s">
        <v>446</v>
      </c>
      <c r="AP7" s="314"/>
      <c r="AQ7" s="242"/>
      <c r="AU7" s="534" t="s">
        <v>533</v>
      </c>
    </row>
    <row r="8" spans="1:50" ht="66.75" customHeight="1">
      <c r="A8" s="5" t="s">
        <v>131</v>
      </c>
      <c r="B8" s="53">
        <v>2006</v>
      </c>
      <c r="E8" s="198" t="s">
        <v>217</v>
      </c>
      <c r="F8" s="202"/>
      <c r="G8" s="198" t="s">
        <v>291</v>
      </c>
      <c r="H8" s="198" t="s">
        <v>297</v>
      </c>
      <c r="I8" s="198" t="s">
        <v>208</v>
      </c>
      <c r="J8" s="198" t="s">
        <v>322</v>
      </c>
      <c r="N8" s="204" t="s">
        <v>340</v>
      </c>
      <c r="O8" s="55" t="s">
        <v>922</v>
      </c>
      <c r="V8" s="312" t="s">
        <v>208</v>
      </c>
      <c r="W8" s="314"/>
      <c r="X8" s="53">
        <v>77777</v>
      </c>
      <c r="Y8" s="53"/>
      <c r="Z8" s="480"/>
      <c r="AA8" s="528"/>
      <c r="AK8" s="55" t="s">
        <v>935</v>
      </c>
      <c r="AP8" s="314"/>
      <c r="AQ8" s="242"/>
      <c r="AU8" s="534" t="s">
        <v>534</v>
      </c>
    </row>
    <row r="9" spans="1:50" ht="66.75" customHeight="1">
      <c r="A9" s="5" t="s">
        <v>132</v>
      </c>
      <c r="B9" s="53">
        <v>2007</v>
      </c>
      <c r="E9" s="198" t="s">
        <v>218</v>
      </c>
      <c r="F9" s="202"/>
      <c r="G9" s="198" t="s">
        <v>297</v>
      </c>
      <c r="I9" s="198" t="s">
        <v>209</v>
      </c>
      <c r="O9" s="55" t="s">
        <v>923</v>
      </c>
      <c r="V9" s="312" t="s">
        <v>209</v>
      </c>
      <c r="W9" s="314"/>
      <c r="X9" s="53">
        <v>8888</v>
      </c>
      <c r="Y9" s="53"/>
      <c r="Z9" s="480">
        <v>1</v>
      </c>
      <c r="AA9" s="528"/>
      <c r="AK9" s="55" t="s">
        <v>926</v>
      </c>
      <c r="AP9" s="314"/>
      <c r="AQ9" s="242"/>
    </row>
    <row r="10" spans="1:50" ht="66.75" customHeight="1">
      <c r="A10" s="5" t="s">
        <v>133</v>
      </c>
      <c r="B10" s="53">
        <v>2008</v>
      </c>
      <c r="E10" s="198" t="s">
        <v>219</v>
      </c>
      <c r="F10" s="202"/>
      <c r="I10" s="198" t="s">
        <v>233</v>
      </c>
      <c r="O10" s="55" t="s">
        <v>924</v>
      </c>
      <c r="V10" s="312" t="s">
        <v>233</v>
      </c>
      <c r="W10" s="314"/>
      <c r="X10" s="53" t="s">
        <v>948</v>
      </c>
      <c r="Y10" s="53" t="s">
        <v>950</v>
      </c>
      <c r="Z10" s="480"/>
      <c r="AP10" s="314"/>
      <c r="AQ10" s="242"/>
    </row>
    <row r="11" spans="1:50" ht="66.75" customHeight="1">
      <c r="A11" s="5" t="s">
        <v>134</v>
      </c>
      <c r="B11" s="53">
        <v>2009</v>
      </c>
      <c r="E11" s="198" t="s">
        <v>220</v>
      </c>
      <c r="F11" s="202"/>
      <c r="I11" s="198" t="s">
        <v>234</v>
      </c>
      <c r="O11" s="55" t="s">
        <v>925</v>
      </c>
      <c r="V11" s="312" t="s">
        <v>234</v>
      </c>
      <c r="W11" s="306"/>
      <c r="X11" s="53" t="s">
        <v>947</v>
      </c>
      <c r="Y11" s="53" t="s">
        <v>951</v>
      </c>
      <c r="Z11" s="480"/>
      <c r="AP11" s="314"/>
    </row>
    <row r="12" spans="1:50" ht="33.75">
      <c r="A12" s="5" t="s">
        <v>87</v>
      </c>
      <c r="B12" s="53">
        <v>2010</v>
      </c>
      <c r="E12" s="198" t="s">
        <v>221</v>
      </c>
      <c r="F12" s="202"/>
      <c r="G12" s="205" t="s">
        <v>343</v>
      </c>
      <c r="H12" s="205" t="s">
        <v>294</v>
      </c>
      <c r="I12" s="198" t="s">
        <v>235</v>
      </c>
      <c r="O12" s="301" t="s">
        <v>480</v>
      </c>
    </row>
    <row r="13" spans="1:50" ht="22.5">
      <c r="A13" s="5" t="s">
        <v>135</v>
      </c>
      <c r="B13" s="53">
        <v>2011</v>
      </c>
      <c r="E13" s="198" t="s">
        <v>222</v>
      </c>
      <c r="F13" s="202"/>
      <c r="G13" s="198" t="s">
        <v>295</v>
      </c>
      <c r="H13" s="198" t="s">
        <v>296</v>
      </c>
      <c r="I13" s="198" t="s">
        <v>236</v>
      </c>
      <c r="O13" s="301" t="s">
        <v>926</v>
      </c>
    </row>
    <row r="14" spans="1:50" ht="21" customHeight="1">
      <c r="A14" s="5" t="s">
        <v>88</v>
      </c>
      <c r="B14" s="53">
        <v>2012</v>
      </c>
      <c r="G14" s="198" t="s">
        <v>297</v>
      </c>
      <c r="H14" s="198" t="s">
        <v>297</v>
      </c>
      <c r="I14" s="198" t="s">
        <v>237</v>
      </c>
      <c r="N14" s="116" t="s">
        <v>373</v>
      </c>
    </row>
    <row r="15" spans="1:50" ht="21" customHeight="1">
      <c r="A15" s="5" t="s">
        <v>941</v>
      </c>
      <c r="B15" s="53">
        <v>2013</v>
      </c>
      <c r="I15" s="198" t="s">
        <v>238</v>
      </c>
      <c r="N15" s="295" t="s">
        <v>381</v>
      </c>
    </row>
    <row r="16" spans="1:50" ht="21" customHeight="1">
      <c r="A16" s="5" t="s">
        <v>136</v>
      </c>
      <c r="B16" s="53">
        <v>2014</v>
      </c>
      <c r="I16" s="198" t="s">
        <v>239</v>
      </c>
      <c r="N16" s="295" t="s">
        <v>380</v>
      </c>
    </row>
    <row r="17" spans="1:24" ht="21" customHeight="1">
      <c r="A17" s="5" t="s">
        <v>137</v>
      </c>
      <c r="B17" s="53">
        <v>2015</v>
      </c>
      <c r="I17" s="198" t="s">
        <v>240</v>
      </c>
      <c r="N17" s="295" t="s">
        <v>379</v>
      </c>
      <c r="X17" s="526"/>
    </row>
    <row r="18" spans="1:24" ht="21" customHeight="1">
      <c r="A18" s="5" t="s">
        <v>138</v>
      </c>
      <c r="B18" s="53">
        <v>2016</v>
      </c>
      <c r="I18" s="198" t="s">
        <v>241</v>
      </c>
      <c r="N18" s="295" t="s">
        <v>378</v>
      </c>
      <c r="X18" s="526"/>
    </row>
    <row r="19" spans="1:24" ht="21" customHeight="1">
      <c r="A19" s="5" t="s">
        <v>139</v>
      </c>
      <c r="B19" s="53">
        <v>2017</v>
      </c>
      <c r="I19" s="198" t="s">
        <v>242</v>
      </c>
      <c r="N19" s="295" t="s">
        <v>377</v>
      </c>
      <c r="X19" s="526"/>
    </row>
    <row r="20" spans="1:24" ht="21" customHeight="1">
      <c r="A20" s="5" t="s">
        <v>140</v>
      </c>
      <c r="B20" s="53">
        <v>2018</v>
      </c>
      <c r="I20" s="198" t="s">
        <v>243</v>
      </c>
      <c r="N20" s="295" t="s">
        <v>376</v>
      </c>
    </row>
    <row r="21" spans="1:24" ht="21" customHeight="1">
      <c r="A21" s="5" t="s">
        <v>141</v>
      </c>
      <c r="B21" s="53">
        <v>2019</v>
      </c>
      <c r="I21" s="198" t="s">
        <v>244</v>
      </c>
      <c r="N21" s="295" t="s">
        <v>375</v>
      </c>
    </row>
    <row r="22" spans="1:24" ht="21" customHeight="1">
      <c r="A22" s="5" t="s">
        <v>142</v>
      </c>
      <c r="B22" s="53">
        <v>2020</v>
      </c>
      <c r="N22" s="295" t="s">
        <v>374</v>
      </c>
    </row>
    <row r="23" spans="1:24" ht="21" customHeight="1">
      <c r="A23" s="5" t="s">
        <v>143</v>
      </c>
      <c r="B23" s="53">
        <v>2021</v>
      </c>
    </row>
    <row r="24" spans="1:24" ht="21" customHeight="1">
      <c r="A24" s="5" t="s">
        <v>144</v>
      </c>
      <c r="B24" s="53">
        <v>2022</v>
      </c>
    </row>
    <row r="25" spans="1:24">
      <c r="A25" s="5" t="s">
        <v>145</v>
      </c>
      <c r="B25" s="53">
        <v>2023</v>
      </c>
    </row>
    <row r="26" spans="1:24">
      <c r="A26" s="5" t="s">
        <v>146</v>
      </c>
      <c r="B26" s="53">
        <v>2024</v>
      </c>
    </row>
    <row r="27" spans="1:24">
      <c r="A27" s="5" t="s">
        <v>147</v>
      </c>
      <c r="B27" s="53">
        <v>2025</v>
      </c>
    </row>
    <row r="28" spans="1:24">
      <c r="A28" s="5" t="s">
        <v>148</v>
      </c>
    </row>
    <row r="29" spans="1:24">
      <c r="A29" s="5" t="s">
        <v>149</v>
      </c>
    </row>
    <row r="30" spans="1:24">
      <c r="A30" s="5" t="s">
        <v>150</v>
      </c>
    </row>
    <row r="31" spans="1:24">
      <c r="A31" s="5" t="s">
        <v>151</v>
      </c>
    </row>
    <row r="32" spans="1:24">
      <c r="A32" s="5" t="s">
        <v>152</v>
      </c>
    </row>
    <row r="33" spans="1:1">
      <c r="A33" s="5" t="s">
        <v>153</v>
      </c>
    </row>
    <row r="34" spans="1:1">
      <c r="A34" s="5" t="s">
        <v>154</v>
      </c>
    </row>
    <row r="35" spans="1:1">
      <c r="A35" s="5" t="s">
        <v>155</v>
      </c>
    </row>
    <row r="36" spans="1:1">
      <c r="A36" s="5" t="s">
        <v>119</v>
      </c>
    </row>
    <row r="37" spans="1:1">
      <c r="A37" s="5" t="s">
        <v>120</v>
      </c>
    </row>
    <row r="38" spans="1:1">
      <c r="A38" s="5" t="s">
        <v>121</v>
      </c>
    </row>
    <row r="39" spans="1:1">
      <c r="A39" s="5" t="s">
        <v>122</v>
      </c>
    </row>
    <row r="40" spans="1:1">
      <c r="A40" s="5" t="s">
        <v>123</v>
      </c>
    </row>
    <row r="41" spans="1:1">
      <c r="A41" s="5" t="s">
        <v>124</v>
      </c>
    </row>
    <row r="42" spans="1:1">
      <c r="A42" s="5" t="s">
        <v>156</v>
      </c>
    </row>
    <row r="43" spans="1:1">
      <c r="A43" s="5" t="s">
        <v>157</v>
      </c>
    </row>
    <row r="44" spans="1:1">
      <c r="A44" s="5" t="s">
        <v>158</v>
      </c>
    </row>
    <row r="45" spans="1:1">
      <c r="A45" s="5" t="s">
        <v>159</v>
      </c>
    </row>
    <row r="46" spans="1:1">
      <c r="A46" s="5" t="s">
        <v>160</v>
      </c>
    </row>
    <row r="47" spans="1:1">
      <c r="A47" s="5" t="s">
        <v>181</v>
      </c>
    </row>
    <row r="48" spans="1:1">
      <c r="A48" s="5" t="s">
        <v>182</v>
      </c>
    </row>
    <row r="49" spans="1:1">
      <c r="A49" s="5" t="s">
        <v>183</v>
      </c>
    </row>
    <row r="50" spans="1:1">
      <c r="A50" s="5" t="s">
        <v>161</v>
      </c>
    </row>
    <row r="51" spans="1:1">
      <c r="A51" s="5" t="s">
        <v>162</v>
      </c>
    </row>
    <row r="52" spans="1:1">
      <c r="A52" s="5" t="s">
        <v>163</v>
      </c>
    </row>
    <row r="53" spans="1:1">
      <c r="A53" s="5" t="s">
        <v>164</v>
      </c>
    </row>
    <row r="54" spans="1:1">
      <c r="A54" s="5" t="s">
        <v>165</v>
      </c>
    </row>
    <row r="55" spans="1:1">
      <c r="A55" s="5" t="s">
        <v>166</v>
      </c>
    </row>
    <row r="56" spans="1:1">
      <c r="A56" s="5" t="s">
        <v>167</v>
      </c>
    </row>
    <row r="57" spans="1:1">
      <c r="A57" s="5" t="s">
        <v>895</v>
      </c>
    </row>
    <row r="58" spans="1:1">
      <c r="A58" s="5" t="s">
        <v>168</v>
      </c>
    </row>
    <row r="59" spans="1:1">
      <c r="A59" s="5" t="s">
        <v>169</v>
      </c>
    </row>
    <row r="60" spans="1:1">
      <c r="A60" s="5" t="s">
        <v>170</v>
      </c>
    </row>
    <row r="61" spans="1:1">
      <c r="A61" s="5" t="s">
        <v>171</v>
      </c>
    </row>
    <row r="62" spans="1:1">
      <c r="A62" s="5" t="s">
        <v>114</v>
      </c>
    </row>
    <row r="63" spans="1:1">
      <c r="A63" s="5" t="s">
        <v>172</v>
      </c>
    </row>
    <row r="64" spans="1:1">
      <c r="A64" s="5" t="s">
        <v>173</v>
      </c>
    </row>
    <row r="65" spans="1:1">
      <c r="A65" s="5" t="s">
        <v>174</v>
      </c>
    </row>
    <row r="66" spans="1:1">
      <c r="A66" s="5" t="s">
        <v>175</v>
      </c>
    </row>
    <row r="67" spans="1:1">
      <c r="A67" s="5" t="s">
        <v>176</v>
      </c>
    </row>
    <row r="68" spans="1:1">
      <c r="A68" s="5" t="s">
        <v>177</v>
      </c>
    </row>
    <row r="69" spans="1:1">
      <c r="A69" s="5" t="s">
        <v>178</v>
      </c>
    </row>
    <row r="70" spans="1:1">
      <c r="A70" s="5" t="s">
        <v>179</v>
      </c>
    </row>
    <row r="71" spans="1:1">
      <c r="A71" s="5" t="s">
        <v>180</v>
      </c>
    </row>
    <row r="72" spans="1:1">
      <c r="A72" s="5" t="s">
        <v>184</v>
      </c>
    </row>
    <row r="73" spans="1:1">
      <c r="A73" s="5" t="s">
        <v>185</v>
      </c>
    </row>
    <row r="74" spans="1:1">
      <c r="A74" s="5" t="s">
        <v>186</v>
      </c>
    </row>
    <row r="75" spans="1:1">
      <c r="A75" s="5" t="s">
        <v>187</v>
      </c>
    </row>
    <row r="76" spans="1:1">
      <c r="A76" s="5" t="s">
        <v>188</v>
      </c>
    </row>
    <row r="77" spans="1:1">
      <c r="A77" s="5" t="s">
        <v>189</v>
      </c>
    </row>
    <row r="78" spans="1:1">
      <c r="A78" s="5" t="s">
        <v>190</v>
      </c>
    </row>
    <row r="79" spans="1:1">
      <c r="A79" s="5" t="s">
        <v>118</v>
      </c>
    </row>
    <row r="80" spans="1:1">
      <c r="A80" s="5" t="s">
        <v>191</v>
      </c>
    </row>
    <row r="81" spans="1:1">
      <c r="A81" s="5" t="s">
        <v>192</v>
      </c>
    </row>
    <row r="82" spans="1:1">
      <c r="A82" s="5" t="s">
        <v>193</v>
      </c>
    </row>
    <row r="83" spans="1:1">
      <c r="A83" s="5" t="s">
        <v>64</v>
      </c>
    </row>
    <row r="84" spans="1:1">
      <c r="A84" s="5" t="s">
        <v>65</v>
      </c>
    </row>
    <row r="85" spans="1:1">
      <c r="A85" s="5" t="s">
        <v>66</v>
      </c>
    </row>
    <row r="86" spans="1:1">
      <c r="A86" s="5" t="s">
        <v>67</v>
      </c>
    </row>
    <row r="87" spans="1:1">
      <c r="A87" s="5" t="s">
        <v>68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BS444"/>
  <sheetViews>
    <sheetView showGridLines="0" zoomScaleNormal="100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4" width="10" customWidth="1"/>
  </cols>
  <sheetData>
    <row r="2" spans="1:19" s="42" customFormat="1" ht="17.100000000000001" customHeight="1">
      <c r="A2" s="42" t="s">
        <v>199</v>
      </c>
    </row>
    <row r="4" spans="1:19" s="12" customFormat="1" ht="17.100000000000001" customHeight="1">
      <c r="C4" s="58"/>
      <c r="D4" s="164"/>
      <c r="E4" s="165"/>
    </row>
    <row r="7" spans="1:19" s="42" customFormat="1" ht="17.100000000000001" customHeight="1">
      <c r="A7" s="42" t="s">
        <v>1</v>
      </c>
    </row>
    <row r="8" spans="1:19" ht="17.100000000000001" customHeight="1">
      <c r="G8" s="110"/>
      <c r="H8" s="110"/>
      <c r="I8" s="110"/>
      <c r="M8" s="163"/>
    </row>
    <row r="9" spans="1:19" s="135" customFormat="1" ht="17.100000000000001" customHeight="1">
      <c r="A9" s="475"/>
      <c r="C9" s="237"/>
      <c r="D9" s="655">
        <v>1</v>
      </c>
      <c r="E9" s="910"/>
      <c r="F9" s="911"/>
      <c r="G9" s="911" t="s">
        <v>108</v>
      </c>
      <c r="H9" s="655"/>
      <c r="I9" s="655">
        <v>1</v>
      </c>
      <c r="J9" s="643"/>
      <c r="K9" s="908" t="s">
        <v>108</v>
      </c>
      <c r="L9" s="648"/>
      <c r="M9" s="650" t="s">
        <v>117</v>
      </c>
      <c r="N9" s="906"/>
      <c r="O9" s="908" t="s">
        <v>108</v>
      </c>
      <c r="P9" s="287"/>
      <c r="Q9" s="287" t="s">
        <v>117</v>
      </c>
      <c r="R9" s="537"/>
      <c r="S9" s="212"/>
    </row>
    <row r="10" spans="1:19" s="135" customFormat="1" ht="17.100000000000001" customHeight="1">
      <c r="A10" s="475"/>
      <c r="C10" s="237"/>
      <c r="D10" s="649"/>
      <c r="E10" s="649"/>
      <c r="F10" s="912"/>
      <c r="G10" s="649"/>
      <c r="H10" s="649"/>
      <c r="I10" s="649"/>
      <c r="J10" s="644"/>
      <c r="K10" s="909"/>
      <c r="L10" s="649"/>
      <c r="M10" s="651"/>
      <c r="N10" s="907"/>
      <c r="O10" s="914"/>
      <c r="P10" s="539"/>
      <c r="Q10" s="157"/>
      <c r="R10" s="157" t="s">
        <v>972</v>
      </c>
      <c r="S10" s="158"/>
    </row>
    <row r="11" spans="1:19" s="135" customFormat="1" ht="17.100000000000001" customHeight="1">
      <c r="A11" s="475"/>
      <c r="C11" s="237"/>
      <c r="D11" s="649"/>
      <c r="E11" s="649"/>
      <c r="F11" s="912"/>
      <c r="G11" s="649"/>
      <c r="H11" s="666"/>
      <c r="I11" s="666"/>
      <c r="J11" s="645"/>
      <c r="K11" s="909"/>
      <c r="L11" s="156"/>
      <c r="M11" s="157"/>
      <c r="N11" s="157" t="s">
        <v>31</v>
      </c>
      <c r="O11" s="157"/>
      <c r="P11" s="157"/>
      <c r="Q11" s="157"/>
      <c r="R11" s="157"/>
      <c r="S11" s="158"/>
    </row>
    <row r="12" spans="1:19" s="135" customFormat="1" ht="17.25" customHeight="1">
      <c r="A12" s="475"/>
      <c r="C12" s="237"/>
      <c r="D12" s="656"/>
      <c r="E12" s="656"/>
      <c r="F12" s="913"/>
      <c r="G12" s="666"/>
      <c r="H12" s="157"/>
      <c r="I12" s="157"/>
      <c r="J12" s="157"/>
      <c r="K12" s="162"/>
      <c r="L12" s="157"/>
      <c r="M12" s="157"/>
      <c r="N12" s="157"/>
      <c r="O12" s="162"/>
      <c r="P12" s="157"/>
      <c r="Q12" s="157"/>
      <c r="R12" s="157"/>
      <c r="S12" s="158"/>
    </row>
    <row r="13" spans="1:19" ht="17.100000000000001" customHeight="1">
      <c r="A13" s="476"/>
    </row>
    <row r="14" spans="1:19" ht="16.5" customHeight="1">
      <c r="A14" s="475"/>
      <c r="B14" s="135"/>
      <c r="C14" s="237"/>
      <c r="D14" s="919"/>
      <c r="E14" s="920"/>
      <c r="F14" s="921"/>
      <c r="G14" s="902"/>
      <c r="H14" s="905"/>
      <c r="I14" s="905">
        <v>1</v>
      </c>
      <c r="J14" s="643"/>
      <c r="K14" s="917" t="s">
        <v>108</v>
      </c>
      <c r="L14" s="648"/>
      <c r="M14" s="650" t="s">
        <v>117</v>
      </c>
      <c r="N14" s="906"/>
      <c r="O14" s="690" t="s">
        <v>108</v>
      </c>
      <c r="P14" s="287"/>
      <c r="Q14" s="538" t="s">
        <v>117</v>
      </c>
      <c r="R14" s="537"/>
      <c r="S14" s="212"/>
    </row>
    <row r="15" spans="1:19" ht="17.100000000000001" customHeight="1">
      <c r="A15" s="475"/>
      <c r="B15" s="135"/>
      <c r="C15" s="237"/>
      <c r="D15" s="919"/>
      <c r="E15" s="920"/>
      <c r="F15" s="922"/>
      <c r="G15" s="903"/>
      <c r="H15" s="905"/>
      <c r="I15" s="905"/>
      <c r="J15" s="644"/>
      <c r="K15" s="918"/>
      <c r="L15" s="916"/>
      <c r="M15" s="650"/>
      <c r="N15" s="906"/>
      <c r="O15" s="691"/>
      <c r="P15" s="539"/>
      <c r="Q15" s="157"/>
      <c r="R15" s="157" t="s">
        <v>972</v>
      </c>
      <c r="S15" s="158"/>
    </row>
    <row r="16" spans="1:19" ht="17.100000000000001" customHeight="1">
      <c r="A16" s="475"/>
      <c r="B16" s="135"/>
      <c r="C16" s="237"/>
      <c r="D16" s="919"/>
      <c r="E16" s="920"/>
      <c r="F16" s="922"/>
      <c r="G16" s="903"/>
      <c r="H16" s="905"/>
      <c r="I16" s="905"/>
      <c r="J16" s="645"/>
      <c r="K16" s="918"/>
      <c r="L16" s="156"/>
      <c r="M16" s="157"/>
      <c r="N16" s="157" t="s">
        <v>31</v>
      </c>
      <c r="O16" s="157"/>
      <c r="P16" s="157"/>
      <c r="Q16" s="157"/>
      <c r="R16" s="157"/>
      <c r="S16" s="158"/>
    </row>
    <row r="17" spans="1:36" ht="17.100000000000001" customHeight="1">
      <c r="A17" s="475"/>
      <c r="B17" s="135"/>
      <c r="C17" s="237"/>
      <c r="D17" s="919"/>
      <c r="E17" s="920"/>
      <c r="F17" s="923"/>
      <c r="G17" s="904"/>
      <c r="H17" s="157"/>
      <c r="I17" s="157"/>
      <c r="J17" s="157"/>
      <c r="K17" s="162"/>
      <c r="L17" s="157"/>
      <c r="M17" s="157"/>
      <c r="N17" s="157"/>
      <c r="O17" s="162"/>
      <c r="P17" s="157"/>
      <c r="Q17" s="157"/>
      <c r="R17" s="157"/>
      <c r="S17" s="158"/>
    </row>
    <row r="18" spans="1:36" ht="17.100000000000001" customHeight="1">
      <c r="A18" s="476"/>
    </row>
    <row r="19" spans="1:36" s="42" customFormat="1" ht="17.100000000000001" customHeight="1">
      <c r="A19" s="42" t="s">
        <v>25</v>
      </c>
      <c r="C19" s="42" t="s">
        <v>117</v>
      </c>
    </row>
    <row r="25" spans="1:36" ht="17.100000000000001" customHeight="1">
      <c r="O25" s="718" t="s">
        <v>349</v>
      </c>
      <c r="P25" s="719"/>
      <c r="Q25" s="720"/>
      <c r="R25" s="915" t="s">
        <v>305</v>
      </c>
      <c r="S25" s="915"/>
      <c r="T25" s="915"/>
      <c r="U25" s="715" t="s">
        <v>424</v>
      </c>
      <c r="W25" s="792"/>
    </row>
    <row r="26" spans="1:36" ht="17.100000000000001" customHeight="1">
      <c r="O26" s="708" t="s">
        <v>13</v>
      </c>
      <c r="P26" s="851" t="s">
        <v>306</v>
      </c>
      <c r="Q26" s="852"/>
      <c r="R26" s="915"/>
      <c r="S26" s="915"/>
      <c r="T26" s="915"/>
      <c r="U26" s="716"/>
      <c r="W26" s="792"/>
    </row>
    <row r="27" spans="1:36" ht="37.5" customHeight="1">
      <c r="O27" s="708"/>
      <c r="P27" s="137" t="s">
        <v>12</v>
      </c>
      <c r="Q27" s="137" t="s">
        <v>14</v>
      </c>
      <c r="R27" s="138" t="s">
        <v>309</v>
      </c>
      <c r="S27" s="731" t="s">
        <v>308</v>
      </c>
      <c r="T27" s="731"/>
      <c r="U27" s="717"/>
      <c r="W27" s="792"/>
    </row>
    <row r="28" spans="1:36" ht="17.100000000000001" customHeight="1">
      <c r="F28" s="232"/>
      <c r="G28" s="232"/>
      <c r="H28" s="232"/>
      <c r="I28" s="232"/>
      <c r="J28" s="232"/>
      <c r="K28" s="232"/>
      <c r="M28" s="269" t="s">
        <v>208</v>
      </c>
      <c r="N28" s="402"/>
      <c r="O28" s="804"/>
      <c r="P28" s="804"/>
      <c r="Q28" s="804"/>
      <c r="R28" s="804"/>
      <c r="S28" s="804"/>
      <c r="T28" s="804"/>
      <c r="U28" s="804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  <c r="AJ28" s="456"/>
    </row>
    <row r="29" spans="1:36" ht="15" customHeight="1">
      <c r="A29" s="727">
        <v>1</v>
      </c>
      <c r="B29" s="552"/>
      <c r="C29" s="552"/>
      <c r="D29" s="552"/>
      <c r="E29" s="553"/>
      <c r="F29" s="566"/>
      <c r="G29" s="566"/>
      <c r="H29" s="566"/>
      <c r="I29" s="549"/>
      <c r="J29" s="232"/>
      <c r="K29" s="232"/>
      <c r="L29" s="548">
        <f>mergeValue(A29)</f>
        <v>1</v>
      </c>
      <c r="M29" s="264" t="s">
        <v>37</v>
      </c>
      <c r="N29" s="415"/>
      <c r="O29" s="722"/>
      <c r="P29" s="722"/>
      <c r="Q29" s="722"/>
      <c r="R29" s="722"/>
      <c r="S29" s="722"/>
      <c r="T29" s="722"/>
      <c r="U29" s="722"/>
      <c r="V29" s="722"/>
      <c r="W29" s="241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  <c r="AJ29" s="456"/>
    </row>
    <row r="30" spans="1:36" s="43" customFormat="1" ht="15" customHeight="1">
      <c r="A30" s="727"/>
      <c r="B30" s="727">
        <v>1</v>
      </c>
      <c r="C30" s="552"/>
      <c r="D30" s="552"/>
      <c r="E30" s="566"/>
      <c r="F30" s="566"/>
      <c r="G30" s="566"/>
      <c r="H30" s="566"/>
      <c r="I30" s="252"/>
      <c r="J30" s="233"/>
      <c r="L30" s="547" t="str">
        <f>mergeValue(A30) &amp;"."&amp; mergeValue(B30)</f>
        <v>1.1</v>
      </c>
      <c r="M30" s="209" t="s">
        <v>32</v>
      </c>
      <c r="N30" s="415"/>
      <c r="O30" s="722"/>
      <c r="P30" s="722"/>
      <c r="Q30" s="722"/>
      <c r="R30" s="722"/>
      <c r="S30" s="722"/>
      <c r="T30" s="722"/>
      <c r="U30" s="722"/>
      <c r="V30" s="722"/>
      <c r="W30" s="241"/>
      <c r="X30" s="439"/>
      <c r="Y30" s="439"/>
      <c r="Z30" s="439"/>
      <c r="AA30" s="439"/>
      <c r="AB30" s="439"/>
      <c r="AC30" s="439"/>
      <c r="AD30" s="439"/>
      <c r="AE30" s="439"/>
      <c r="AF30" s="439"/>
      <c r="AG30" s="439"/>
      <c r="AH30" s="439"/>
      <c r="AI30" s="439"/>
      <c r="AJ30" s="439"/>
    </row>
    <row r="31" spans="1:36" s="43" customFormat="1" ht="24.95" customHeight="1">
      <c r="A31" s="727"/>
      <c r="B31" s="727"/>
      <c r="C31" s="727">
        <v>1</v>
      </c>
      <c r="D31" s="552"/>
      <c r="E31" s="566"/>
      <c r="F31" s="566"/>
      <c r="G31" s="566"/>
      <c r="H31" s="566"/>
      <c r="I31" s="569"/>
      <c r="J31" s="233"/>
      <c r="K31" s="254"/>
      <c r="L31" s="547" t="str">
        <f>mergeValue(A31) &amp;"."&amp; mergeValue(B31)&amp;"."&amp; mergeValue(C31)</f>
        <v>1.1.1</v>
      </c>
      <c r="M31" s="210" t="s">
        <v>1016</v>
      </c>
      <c r="N31" s="415"/>
      <c r="O31" s="722"/>
      <c r="P31" s="722"/>
      <c r="Q31" s="722"/>
      <c r="R31" s="722"/>
      <c r="S31" s="722"/>
      <c r="T31" s="722"/>
      <c r="U31" s="722"/>
      <c r="V31" s="722"/>
      <c r="W31" s="241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</row>
    <row r="32" spans="1:36" s="43" customFormat="1" ht="15" customHeight="1">
      <c r="A32" s="727"/>
      <c r="B32" s="727"/>
      <c r="C32" s="727"/>
      <c r="D32" s="727">
        <v>1</v>
      </c>
      <c r="E32" s="566"/>
      <c r="F32" s="566"/>
      <c r="G32" s="566"/>
      <c r="H32" s="566"/>
      <c r="I32" s="721"/>
      <c r="J32" s="233"/>
      <c r="K32" s="254"/>
      <c r="L32" s="547" t="str">
        <f>mergeValue(A32) &amp;"."&amp; mergeValue(B32)&amp;"."&amp; mergeValue(C32)&amp;"."&amp; mergeValue(D32)</f>
        <v>1.1.1.1</v>
      </c>
      <c r="M32" s="211" t="s">
        <v>973</v>
      </c>
      <c r="N32" s="415"/>
      <c r="O32" s="698"/>
      <c r="P32" s="699"/>
      <c r="Q32" s="699"/>
      <c r="R32" s="699"/>
      <c r="S32" s="699"/>
      <c r="T32" s="699"/>
      <c r="U32" s="699"/>
      <c r="V32" s="700"/>
      <c r="W32" s="241"/>
      <c r="X32" s="439"/>
      <c r="Y32" s="439"/>
      <c r="Z32" s="439"/>
      <c r="AA32" s="439"/>
      <c r="AB32" s="439"/>
      <c r="AC32" s="439"/>
      <c r="AD32" s="439"/>
      <c r="AE32" s="439"/>
      <c r="AF32" s="439"/>
      <c r="AG32" s="439"/>
      <c r="AH32" s="439"/>
      <c r="AI32" s="439"/>
      <c r="AJ32" s="439"/>
    </row>
    <row r="33" spans="1:71" s="43" customFormat="1" ht="15" customHeight="1">
      <c r="A33" s="727"/>
      <c r="B33" s="727"/>
      <c r="C33" s="727"/>
      <c r="D33" s="727"/>
      <c r="E33" s="727">
        <v>1</v>
      </c>
      <c r="F33" s="566"/>
      <c r="G33" s="566"/>
      <c r="H33" s="566"/>
      <c r="I33" s="721"/>
      <c r="J33" s="721"/>
      <c r="K33" s="254"/>
      <c r="L33" s="547" t="str">
        <f>mergeValue(A33) &amp;"."&amp; mergeValue(B33)&amp;"."&amp; mergeValue(C33)&amp;"."&amp; mergeValue(D33)&amp;"."&amp; mergeValue(E33)</f>
        <v>1.1.1.1.1</v>
      </c>
      <c r="M33" s="224" t="s">
        <v>20</v>
      </c>
      <c r="N33" s="416"/>
      <c r="O33" s="695"/>
      <c r="P33" s="696"/>
      <c r="Q33" s="696"/>
      <c r="R33" s="696"/>
      <c r="S33" s="696"/>
      <c r="T33" s="696"/>
      <c r="U33" s="696"/>
      <c r="V33" s="697"/>
      <c r="W33" s="241"/>
      <c r="X33" s="439"/>
      <c r="Y33" s="516" t="str">
        <f>strCheckUnique(Z33:Z36)</f>
        <v/>
      </c>
      <c r="Z33" s="439"/>
      <c r="AA33" s="516" t="str">
        <f>IF(O33="","",O33 &amp; ":_")</f>
        <v/>
      </c>
      <c r="AB33" s="439"/>
      <c r="AC33" s="439"/>
      <c r="AD33" s="439"/>
      <c r="AE33" s="439"/>
      <c r="AF33" s="439"/>
      <c r="AG33" s="439"/>
      <c r="AH33" s="439"/>
      <c r="AI33" s="439"/>
      <c r="AJ33" s="439"/>
    </row>
    <row r="34" spans="1:71" s="43" customFormat="1" ht="15" customHeight="1">
      <c r="A34" s="727"/>
      <c r="B34" s="727"/>
      <c r="C34" s="727"/>
      <c r="D34" s="727"/>
      <c r="E34" s="727"/>
      <c r="F34" s="552">
        <v>1</v>
      </c>
      <c r="G34" s="552"/>
      <c r="H34" s="552"/>
      <c r="I34" s="721"/>
      <c r="J34" s="721"/>
      <c r="K34" s="441"/>
      <c r="L34" s="547" t="str">
        <f>mergeValue(A34) &amp;"."&amp; mergeValue(B34)&amp;"."&amp; mergeValue(C34)&amp;"."&amp; mergeValue(D34)&amp;"."&amp; mergeValue(E34)&amp;"."&amp; mergeValue(F34)</f>
        <v>1.1.1.1.1.1</v>
      </c>
      <c r="M34" s="542"/>
      <c r="N34" s="448"/>
      <c r="O34" s="245"/>
      <c r="P34" s="245"/>
      <c r="Q34" s="245"/>
      <c r="R34" s="688"/>
      <c r="S34" s="690" t="s">
        <v>107</v>
      </c>
      <c r="T34" s="688"/>
      <c r="U34" s="690" t="s">
        <v>108</v>
      </c>
      <c r="V34" s="141"/>
      <c r="W34" s="241"/>
      <c r="X34" s="439"/>
      <c r="Y34" s="516"/>
      <c r="Z34" s="516" t="str">
        <f>IF(M34="","",M34 )</f>
        <v/>
      </c>
      <c r="AA34" s="516"/>
      <c r="AB34" s="516"/>
      <c r="AC34" s="516"/>
      <c r="AD34" s="439"/>
      <c r="AE34" s="439"/>
      <c r="AF34" s="439"/>
      <c r="AG34" s="439"/>
      <c r="AH34" s="439"/>
      <c r="AI34" s="439"/>
      <c r="AJ34" s="439"/>
    </row>
    <row r="35" spans="1:71" s="43" customFormat="1" ht="0.2" customHeight="1">
      <c r="A35" s="727"/>
      <c r="B35" s="727"/>
      <c r="C35" s="727"/>
      <c r="D35" s="727"/>
      <c r="E35" s="727"/>
      <c r="F35" s="552"/>
      <c r="G35" s="552"/>
      <c r="H35" s="552"/>
      <c r="I35" s="721"/>
      <c r="J35" s="721"/>
      <c r="K35" s="441"/>
      <c r="L35" s="247"/>
      <c r="M35" s="257"/>
      <c r="N35" s="449"/>
      <c r="O35" s="245"/>
      <c r="P35" s="245"/>
      <c r="Q35" s="438" t="str">
        <f>R34 &amp; "-" &amp; T34</f>
        <v>-</v>
      </c>
      <c r="R35" s="689"/>
      <c r="S35" s="691"/>
      <c r="T35" s="689"/>
      <c r="U35" s="691"/>
      <c r="V35" s="141"/>
      <c r="W35" s="243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</row>
    <row r="36" spans="1:71" ht="15" customHeight="1">
      <c r="A36" s="727"/>
      <c r="B36" s="727"/>
      <c r="C36" s="727"/>
      <c r="D36" s="727"/>
      <c r="E36" s="727"/>
      <c r="F36" s="552"/>
      <c r="G36" s="552"/>
      <c r="H36" s="552"/>
      <c r="I36" s="721"/>
      <c r="J36" s="721"/>
      <c r="K36" s="568"/>
      <c r="L36" s="145"/>
      <c r="M36" s="227" t="s">
        <v>974</v>
      </c>
      <c r="N36" s="215"/>
      <c r="O36" s="206"/>
      <c r="P36" s="206"/>
      <c r="Q36" s="206"/>
      <c r="R36" s="207"/>
      <c r="S36" s="208"/>
      <c r="T36" s="235"/>
      <c r="U36" s="215"/>
      <c r="V36" s="208"/>
      <c r="W36" s="239"/>
      <c r="X36" s="456"/>
      <c r="Y36" s="456"/>
      <c r="Z36" s="456"/>
      <c r="AA36" s="456"/>
      <c r="AB36" s="456"/>
      <c r="AC36" s="456"/>
      <c r="AD36" s="456"/>
      <c r="AE36" s="456"/>
      <c r="AF36" s="456"/>
      <c r="AG36" s="456"/>
      <c r="AH36" s="456"/>
      <c r="AI36" s="456"/>
      <c r="AJ36" s="456"/>
    </row>
    <row r="37" spans="1:71" ht="15" customHeight="1">
      <c r="A37" s="727"/>
      <c r="B37" s="727"/>
      <c r="C37" s="727"/>
      <c r="D37" s="727"/>
      <c r="E37" s="552"/>
      <c r="F37" s="566"/>
      <c r="G37" s="566"/>
      <c r="H37" s="566"/>
      <c r="I37" s="721"/>
      <c r="J37" s="100"/>
      <c r="K37" s="568"/>
      <c r="L37" s="145"/>
      <c r="M37" s="215" t="s">
        <v>23</v>
      </c>
      <c r="N37" s="214"/>
      <c r="O37" s="206"/>
      <c r="P37" s="206"/>
      <c r="Q37" s="206"/>
      <c r="R37" s="207"/>
      <c r="S37" s="208"/>
      <c r="T37" s="235"/>
      <c r="U37" s="214"/>
      <c r="V37" s="208"/>
      <c r="W37" s="240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6"/>
    </row>
    <row r="38" spans="1:71" ht="15" customHeight="1">
      <c r="A38" s="727"/>
      <c r="B38" s="727"/>
      <c r="C38" s="727"/>
      <c r="D38" s="552"/>
      <c r="E38" s="556"/>
      <c r="F38" s="566"/>
      <c r="G38" s="566"/>
      <c r="H38" s="566"/>
      <c r="I38" s="253"/>
      <c r="J38" s="100"/>
      <c r="K38" s="232"/>
      <c r="L38" s="145"/>
      <c r="M38" s="214" t="s">
        <v>975</v>
      </c>
      <c r="N38" s="213"/>
      <c r="O38" s="206"/>
      <c r="P38" s="206"/>
      <c r="Q38" s="206"/>
      <c r="R38" s="207"/>
      <c r="S38" s="208"/>
      <c r="T38" s="235"/>
      <c r="U38" s="213"/>
      <c r="V38" s="208"/>
      <c r="W38" s="240"/>
      <c r="X38" s="456"/>
      <c r="Y38" s="456"/>
      <c r="Z38" s="456"/>
      <c r="AA38" s="456"/>
      <c r="AB38" s="456"/>
      <c r="AC38" s="456"/>
      <c r="AD38" s="456"/>
      <c r="AE38" s="456"/>
      <c r="AF38" s="456"/>
      <c r="AG38" s="456"/>
      <c r="AH38" s="456"/>
      <c r="AI38" s="456"/>
      <c r="AJ38" s="456"/>
    </row>
    <row r="39" spans="1:71" ht="15" customHeight="1">
      <c r="A39" s="727"/>
      <c r="B39" s="727"/>
      <c r="C39" s="552"/>
      <c r="D39" s="552"/>
      <c r="E39" s="556"/>
      <c r="F39" s="566"/>
      <c r="G39" s="566"/>
      <c r="H39" s="566"/>
      <c r="I39" s="253"/>
      <c r="J39" s="100"/>
      <c r="K39" s="232"/>
      <c r="L39" s="145"/>
      <c r="M39" s="213" t="s">
        <v>982</v>
      </c>
      <c r="N39" s="213"/>
      <c r="O39" s="206"/>
      <c r="P39" s="206"/>
      <c r="Q39" s="206"/>
      <c r="R39" s="207"/>
      <c r="S39" s="208"/>
      <c r="T39" s="235"/>
      <c r="U39" s="213"/>
      <c r="V39" s="208"/>
      <c r="W39" s="240"/>
      <c r="X39" s="456"/>
      <c r="Y39" s="456"/>
      <c r="Z39" s="456"/>
      <c r="AA39" s="456"/>
      <c r="AB39" s="456"/>
      <c r="AC39" s="456"/>
      <c r="AD39" s="456"/>
      <c r="AE39" s="456"/>
      <c r="AF39" s="456"/>
      <c r="AG39" s="456"/>
      <c r="AH39" s="456"/>
      <c r="AI39" s="456"/>
      <c r="AJ39" s="456"/>
    </row>
    <row r="40" spans="1:71" ht="15" customHeight="1">
      <c r="A40" s="727"/>
      <c r="B40" s="552"/>
      <c r="C40" s="556"/>
      <c r="D40" s="556"/>
      <c r="E40" s="556"/>
      <c r="F40" s="566"/>
      <c r="G40" s="566"/>
      <c r="H40" s="566"/>
      <c r="I40" s="253"/>
      <c r="J40" s="100"/>
      <c r="K40" s="232"/>
      <c r="L40" s="145"/>
      <c r="M40" s="229" t="s">
        <v>35</v>
      </c>
      <c r="N40" s="213"/>
      <c r="O40" s="206"/>
      <c r="P40" s="206"/>
      <c r="Q40" s="206"/>
      <c r="R40" s="207"/>
      <c r="S40" s="208"/>
      <c r="T40" s="235"/>
      <c r="U40" s="213"/>
      <c r="V40" s="208"/>
      <c r="W40" s="240"/>
      <c r="X40" s="456"/>
      <c r="Y40" s="456"/>
      <c r="Z40" s="456"/>
      <c r="AA40" s="456"/>
      <c r="AB40" s="456"/>
      <c r="AC40" s="456"/>
      <c r="AD40" s="456"/>
      <c r="AE40" s="456"/>
      <c r="AF40" s="456"/>
      <c r="AG40" s="456"/>
      <c r="AH40" s="456"/>
      <c r="AI40" s="456"/>
      <c r="AJ40" s="456"/>
    </row>
    <row r="41" spans="1:71" ht="15" customHeight="1">
      <c r="A41" s="118"/>
      <c r="B41" s="52"/>
      <c r="C41" s="52"/>
      <c r="D41" s="52"/>
      <c r="E41" s="550"/>
      <c r="F41" s="253"/>
      <c r="G41" s="252"/>
      <c r="H41" s="252"/>
      <c r="I41" s="253"/>
      <c r="L41" s="145"/>
      <c r="M41" s="266" t="s">
        <v>362</v>
      </c>
      <c r="N41" s="213"/>
      <c r="O41" s="206"/>
      <c r="P41" s="206"/>
      <c r="Q41" s="206"/>
      <c r="R41" s="207"/>
      <c r="S41" s="208"/>
      <c r="T41" s="235"/>
      <c r="U41" s="213"/>
      <c r="V41" s="208"/>
      <c r="W41" s="240"/>
      <c r="X41" s="456"/>
      <c r="Y41" s="456"/>
      <c r="Z41" s="456"/>
      <c r="AA41" s="456"/>
      <c r="AB41" s="456"/>
      <c r="AC41" s="456"/>
      <c r="AD41" s="456"/>
      <c r="AE41" s="456"/>
      <c r="AF41" s="456"/>
      <c r="AG41" s="456"/>
      <c r="AH41" s="456"/>
      <c r="AI41" s="456"/>
      <c r="AJ41" s="456"/>
    </row>
    <row r="42" spans="1:71" ht="18.75" customHeight="1">
      <c r="X42" s="456"/>
      <c r="Y42" s="456"/>
      <c r="Z42" s="456"/>
      <c r="AA42" s="456"/>
      <c r="AB42" s="456"/>
      <c r="AC42" s="456"/>
      <c r="AD42" s="456"/>
      <c r="AE42" s="456"/>
      <c r="AF42" s="456"/>
      <c r="AG42" s="456"/>
      <c r="AH42" s="456"/>
      <c r="AI42" s="456"/>
      <c r="AJ42" s="456"/>
    </row>
    <row r="43" spans="1:71" s="42" customFormat="1" ht="17.100000000000001" customHeight="1">
      <c r="A43" s="42" t="s">
        <v>25</v>
      </c>
      <c r="C43" s="42" t="s">
        <v>69</v>
      </c>
      <c r="U43" s="236"/>
      <c r="X43" s="522"/>
      <c r="Y43" s="522"/>
      <c r="Z43" s="522"/>
      <c r="AA43" s="522"/>
      <c r="AB43" s="522"/>
      <c r="AC43" s="522"/>
      <c r="AD43" s="522"/>
      <c r="AE43" s="522"/>
      <c r="AF43" s="522"/>
      <c r="AG43" s="522"/>
      <c r="AH43" s="522"/>
      <c r="AI43" s="522"/>
      <c r="AJ43" s="522"/>
    </row>
    <row r="44" spans="1:71" ht="15.75" customHeight="1">
      <c r="T44" s="163"/>
      <c r="U44" s="52"/>
      <c r="X44" s="456"/>
      <c r="Y44" s="456"/>
      <c r="Z44" s="456"/>
      <c r="AA44" s="456"/>
      <c r="AB44" s="456"/>
      <c r="AC44" s="456"/>
      <c r="AD44" s="456"/>
      <c r="AE44" s="456"/>
      <c r="AF44" s="456"/>
      <c r="AG44" s="456"/>
      <c r="AH44" s="456"/>
      <c r="AI44" s="456"/>
      <c r="AJ44" s="456"/>
    </row>
    <row r="45" spans="1:71" ht="16.5" customHeight="1">
      <c r="A45" s="727">
        <v>1</v>
      </c>
      <c r="B45" s="552"/>
      <c r="C45" s="552"/>
      <c r="D45" s="552"/>
      <c r="E45" s="553"/>
      <c r="F45" s="566"/>
      <c r="G45" s="566"/>
      <c r="H45" s="566"/>
      <c r="I45" s="549"/>
      <c r="J45" s="232"/>
      <c r="K45" s="232"/>
      <c r="L45" s="548">
        <f>mergeValue(A45)</f>
        <v>1</v>
      </c>
      <c r="M45" s="264" t="s">
        <v>37</v>
      </c>
      <c r="N45" s="415"/>
      <c r="O45" s="749"/>
      <c r="P45" s="750"/>
      <c r="Q45" s="750"/>
      <c r="R45" s="750"/>
      <c r="S45" s="750"/>
      <c r="T45" s="750"/>
      <c r="U45" s="750"/>
      <c r="V45" s="750"/>
      <c r="W45" s="750"/>
      <c r="X45" s="750"/>
      <c r="Y45" s="750"/>
      <c r="Z45" s="750"/>
      <c r="AA45" s="750"/>
      <c r="AB45" s="750"/>
      <c r="AC45" s="750"/>
      <c r="AD45" s="750"/>
      <c r="AE45" s="750"/>
      <c r="AF45" s="750"/>
      <c r="AG45" s="750"/>
      <c r="AH45" s="750"/>
      <c r="AI45" s="750"/>
      <c r="AJ45" s="750"/>
      <c r="AK45" s="750"/>
      <c r="AL45" s="750"/>
      <c r="AM45" s="750"/>
      <c r="AN45" s="750"/>
      <c r="AO45" s="750"/>
      <c r="AP45" s="750"/>
      <c r="AQ45" s="750"/>
      <c r="AR45" s="750"/>
      <c r="AS45" s="750"/>
      <c r="AT45" s="750"/>
      <c r="AU45" s="750"/>
      <c r="AV45" s="750"/>
      <c r="AW45" s="750"/>
      <c r="AX45" s="750"/>
      <c r="AY45" s="750"/>
      <c r="AZ45" s="750"/>
      <c r="BA45" s="750"/>
      <c r="BB45" s="750"/>
      <c r="BC45" s="750"/>
      <c r="BD45" s="750"/>
      <c r="BE45" s="751"/>
      <c r="BF45" s="241"/>
      <c r="BG45" s="456"/>
      <c r="BH45" s="456"/>
      <c r="BI45" s="456"/>
      <c r="BJ45" s="456"/>
      <c r="BK45" s="456"/>
      <c r="BL45" s="456"/>
      <c r="BM45" s="456"/>
      <c r="BN45" s="456"/>
      <c r="BO45" s="456"/>
      <c r="BP45" s="456"/>
      <c r="BQ45" s="456"/>
      <c r="BR45" s="456"/>
      <c r="BS45" s="456"/>
    </row>
    <row r="46" spans="1:71" s="43" customFormat="1" ht="15" customHeight="1">
      <c r="A46" s="727"/>
      <c r="B46" s="727">
        <v>1</v>
      </c>
      <c r="C46" s="552"/>
      <c r="D46" s="552"/>
      <c r="E46" s="566"/>
      <c r="F46" s="566"/>
      <c r="G46" s="566"/>
      <c r="H46" s="566"/>
      <c r="I46" s="252"/>
      <c r="J46" s="233"/>
      <c r="L46" s="547" t="str">
        <f>mergeValue(A46) &amp;"."&amp; mergeValue(B46)</f>
        <v>1.1</v>
      </c>
      <c r="M46" s="209" t="s">
        <v>32</v>
      </c>
      <c r="N46" s="415"/>
      <c r="O46" s="749"/>
      <c r="P46" s="750"/>
      <c r="Q46" s="750"/>
      <c r="R46" s="750"/>
      <c r="S46" s="750"/>
      <c r="T46" s="750"/>
      <c r="U46" s="750"/>
      <c r="V46" s="750"/>
      <c r="W46" s="750"/>
      <c r="X46" s="750"/>
      <c r="Y46" s="750"/>
      <c r="Z46" s="750"/>
      <c r="AA46" s="750"/>
      <c r="AB46" s="750"/>
      <c r="AC46" s="750"/>
      <c r="AD46" s="750"/>
      <c r="AE46" s="750"/>
      <c r="AF46" s="750"/>
      <c r="AG46" s="750"/>
      <c r="AH46" s="750"/>
      <c r="AI46" s="750"/>
      <c r="AJ46" s="750"/>
      <c r="AK46" s="750"/>
      <c r="AL46" s="750"/>
      <c r="AM46" s="750"/>
      <c r="AN46" s="750"/>
      <c r="AO46" s="750"/>
      <c r="AP46" s="750"/>
      <c r="AQ46" s="750"/>
      <c r="AR46" s="750"/>
      <c r="AS46" s="750"/>
      <c r="AT46" s="750"/>
      <c r="AU46" s="750"/>
      <c r="AV46" s="750"/>
      <c r="AW46" s="750"/>
      <c r="AX46" s="750"/>
      <c r="AY46" s="750"/>
      <c r="AZ46" s="750"/>
      <c r="BA46" s="750"/>
      <c r="BB46" s="750"/>
      <c r="BC46" s="750"/>
      <c r="BD46" s="750"/>
      <c r="BE46" s="751"/>
      <c r="BF46" s="241"/>
      <c r="BG46" s="439"/>
      <c r="BH46" s="439"/>
      <c r="BI46" s="439"/>
      <c r="BJ46" s="439"/>
      <c r="BK46" s="439"/>
      <c r="BL46" s="439"/>
      <c r="BM46" s="439"/>
      <c r="BN46" s="439"/>
      <c r="BO46" s="439"/>
      <c r="BP46" s="439"/>
      <c r="BQ46" s="439"/>
      <c r="BR46" s="439"/>
      <c r="BS46" s="439"/>
    </row>
    <row r="47" spans="1:71" s="43" customFormat="1" ht="24.95" customHeight="1">
      <c r="A47" s="727"/>
      <c r="B47" s="727"/>
      <c r="C47" s="727">
        <v>1</v>
      </c>
      <c r="D47" s="552"/>
      <c r="E47" s="566"/>
      <c r="F47" s="566"/>
      <c r="G47" s="566"/>
      <c r="H47" s="566"/>
      <c r="I47" s="569"/>
      <c r="J47" s="233"/>
      <c r="K47" s="254"/>
      <c r="L47" s="547" t="str">
        <f>mergeValue(A47) &amp;"."&amp; mergeValue(B47)&amp;"."&amp; mergeValue(C47)</f>
        <v>1.1.1</v>
      </c>
      <c r="M47" s="210" t="s">
        <v>1016</v>
      </c>
      <c r="N47" s="415"/>
      <c r="O47" s="749"/>
      <c r="P47" s="750"/>
      <c r="Q47" s="750"/>
      <c r="R47" s="750"/>
      <c r="S47" s="750"/>
      <c r="T47" s="750"/>
      <c r="U47" s="750"/>
      <c r="V47" s="750"/>
      <c r="W47" s="750"/>
      <c r="X47" s="750"/>
      <c r="Y47" s="750"/>
      <c r="Z47" s="750"/>
      <c r="AA47" s="750"/>
      <c r="AB47" s="750"/>
      <c r="AC47" s="750"/>
      <c r="AD47" s="750"/>
      <c r="AE47" s="750"/>
      <c r="AF47" s="750"/>
      <c r="AG47" s="750"/>
      <c r="AH47" s="750"/>
      <c r="AI47" s="750"/>
      <c r="AJ47" s="750"/>
      <c r="AK47" s="750"/>
      <c r="AL47" s="750"/>
      <c r="AM47" s="750"/>
      <c r="AN47" s="750"/>
      <c r="AO47" s="750"/>
      <c r="AP47" s="750"/>
      <c r="AQ47" s="750"/>
      <c r="AR47" s="750"/>
      <c r="AS47" s="750"/>
      <c r="AT47" s="750"/>
      <c r="AU47" s="750"/>
      <c r="AV47" s="750"/>
      <c r="AW47" s="750"/>
      <c r="AX47" s="750"/>
      <c r="AY47" s="750"/>
      <c r="AZ47" s="750"/>
      <c r="BA47" s="750"/>
      <c r="BB47" s="750"/>
      <c r="BC47" s="750"/>
      <c r="BD47" s="750"/>
      <c r="BE47" s="751"/>
      <c r="BF47" s="241"/>
      <c r="BG47" s="439"/>
      <c r="BH47" s="439"/>
      <c r="BI47" s="439"/>
      <c r="BJ47" s="439"/>
      <c r="BK47" s="439"/>
      <c r="BL47" s="439"/>
      <c r="BM47" s="439"/>
      <c r="BN47" s="439"/>
      <c r="BO47" s="439"/>
      <c r="BP47" s="439"/>
      <c r="BQ47" s="439"/>
      <c r="BR47" s="439"/>
      <c r="BS47" s="439"/>
    </row>
    <row r="48" spans="1:71" s="43" customFormat="1" ht="15" customHeight="1">
      <c r="A48" s="727"/>
      <c r="B48" s="727"/>
      <c r="C48" s="727"/>
      <c r="D48" s="727">
        <v>1</v>
      </c>
      <c r="E48" s="566"/>
      <c r="F48" s="566"/>
      <c r="G48" s="566"/>
      <c r="H48" s="566"/>
      <c r="I48" s="721"/>
      <c r="J48" s="233"/>
      <c r="K48" s="254"/>
      <c r="L48" s="547" t="str">
        <f>mergeValue(A48) &amp;"."&amp; mergeValue(B48)&amp;"."&amp; mergeValue(C48)&amp;"."&amp; mergeValue(D48)</f>
        <v>1.1.1.1</v>
      </c>
      <c r="M48" s="211" t="s">
        <v>973</v>
      </c>
      <c r="N48" s="415"/>
      <c r="O48" s="698"/>
      <c r="P48" s="699"/>
      <c r="Q48" s="699"/>
      <c r="R48" s="699"/>
      <c r="S48" s="699"/>
      <c r="T48" s="699"/>
      <c r="U48" s="699"/>
      <c r="V48" s="699"/>
      <c r="W48" s="699"/>
      <c r="X48" s="699"/>
      <c r="Y48" s="699"/>
      <c r="Z48" s="699"/>
      <c r="AA48" s="699"/>
      <c r="AB48" s="699"/>
      <c r="AC48" s="699"/>
      <c r="AD48" s="699"/>
      <c r="AE48" s="699"/>
      <c r="AF48" s="699"/>
      <c r="AG48" s="699"/>
      <c r="AH48" s="699"/>
      <c r="AI48" s="699"/>
      <c r="AJ48" s="699"/>
      <c r="AK48" s="699"/>
      <c r="AL48" s="699"/>
      <c r="AM48" s="699"/>
      <c r="AN48" s="699"/>
      <c r="AO48" s="699"/>
      <c r="AP48" s="699"/>
      <c r="AQ48" s="699"/>
      <c r="AR48" s="699"/>
      <c r="AS48" s="699"/>
      <c r="AT48" s="699"/>
      <c r="AU48" s="699"/>
      <c r="AV48" s="699"/>
      <c r="AW48" s="699"/>
      <c r="AX48" s="699"/>
      <c r="AY48" s="699"/>
      <c r="AZ48" s="699"/>
      <c r="BA48" s="699"/>
      <c r="BB48" s="699"/>
      <c r="BC48" s="699"/>
      <c r="BD48" s="699"/>
      <c r="BE48" s="700"/>
      <c r="BF48" s="241"/>
      <c r="BG48" s="439"/>
      <c r="BH48" s="439"/>
      <c r="BI48" s="439"/>
      <c r="BJ48" s="439"/>
      <c r="BK48" s="439"/>
      <c r="BL48" s="439"/>
      <c r="BM48" s="439"/>
      <c r="BN48" s="439"/>
      <c r="BO48" s="439"/>
      <c r="BP48" s="439"/>
      <c r="BQ48" s="439"/>
      <c r="BR48" s="439"/>
      <c r="BS48" s="439"/>
    </row>
    <row r="49" spans="1:71" s="43" customFormat="1" ht="15" customHeight="1">
      <c r="A49" s="727"/>
      <c r="B49" s="727"/>
      <c r="C49" s="727"/>
      <c r="D49" s="727"/>
      <c r="E49" s="727">
        <v>1</v>
      </c>
      <c r="F49" s="566"/>
      <c r="G49" s="566"/>
      <c r="H49" s="566"/>
      <c r="I49" s="721"/>
      <c r="J49" s="721"/>
      <c r="K49" s="254"/>
      <c r="L49" s="547" t="str">
        <f>mergeValue(A49) &amp;"."&amp; mergeValue(B49)&amp;"."&amp; mergeValue(C49)&amp;"."&amp; mergeValue(D49)&amp;"."&amp; mergeValue(E49)</f>
        <v>1.1.1.1.1</v>
      </c>
      <c r="M49" s="224" t="s">
        <v>20</v>
      </c>
      <c r="N49" s="416"/>
      <c r="O49" s="848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49"/>
      <c r="AA49" s="849"/>
      <c r="AB49" s="849"/>
      <c r="AC49" s="849"/>
      <c r="AD49" s="849"/>
      <c r="AE49" s="849"/>
      <c r="AF49" s="849"/>
      <c r="AG49" s="849"/>
      <c r="AH49" s="849"/>
      <c r="AI49" s="849"/>
      <c r="AJ49" s="849"/>
      <c r="AK49" s="849"/>
      <c r="AL49" s="849"/>
      <c r="AM49" s="849"/>
      <c r="AN49" s="849"/>
      <c r="AO49" s="849"/>
      <c r="AP49" s="849"/>
      <c r="AQ49" s="849"/>
      <c r="AR49" s="849"/>
      <c r="AS49" s="849"/>
      <c r="AT49" s="849"/>
      <c r="AU49" s="849"/>
      <c r="AV49" s="849"/>
      <c r="AW49" s="849"/>
      <c r="AX49" s="849"/>
      <c r="AY49" s="849"/>
      <c r="AZ49" s="849"/>
      <c r="BA49" s="849"/>
      <c r="BB49" s="849"/>
      <c r="BC49" s="849"/>
      <c r="BD49" s="849"/>
      <c r="BE49" s="850"/>
      <c r="BF49" s="241"/>
      <c r="BG49" s="439"/>
      <c r="BH49" s="516" t="str">
        <f>strCheckUnique(BI49:BI52)</f>
        <v/>
      </c>
      <c r="BI49" s="439"/>
      <c r="BJ49" s="516"/>
      <c r="BK49" s="439"/>
      <c r="BL49" s="439"/>
      <c r="BM49" s="439"/>
      <c r="BN49" s="439"/>
      <c r="BO49" s="439"/>
      <c r="BP49" s="439"/>
      <c r="BQ49" s="439"/>
      <c r="BR49" s="439"/>
      <c r="BS49" s="439"/>
    </row>
    <row r="50" spans="1:71" s="43" customFormat="1" ht="16.5" customHeight="1">
      <c r="A50" s="727"/>
      <c r="B50" s="727"/>
      <c r="C50" s="727"/>
      <c r="D50" s="727"/>
      <c r="E50" s="727"/>
      <c r="F50" s="552">
        <v>1</v>
      </c>
      <c r="G50" s="552"/>
      <c r="H50" s="552"/>
      <c r="I50" s="721"/>
      <c r="J50" s="721"/>
      <c r="K50" s="441"/>
      <c r="L50" s="547" t="str">
        <f>mergeValue(A50) &amp;"."&amp; mergeValue(B50)&amp;"."&amp; mergeValue(C50)&amp;"."&amp; mergeValue(D50)&amp;"."&amp; mergeValue(E50)&amp;"."&amp; mergeValue(F50)</f>
        <v>1.1.1.1.1.1</v>
      </c>
      <c r="M50" s="542"/>
      <c r="N50" s="448"/>
      <c r="O50" s="612"/>
      <c r="P50" s="245"/>
      <c r="Q50" s="245"/>
      <c r="R50" s="688"/>
      <c r="S50" s="690" t="s">
        <v>107</v>
      </c>
      <c r="T50" s="688"/>
      <c r="U50" s="690" t="s">
        <v>107</v>
      </c>
      <c r="V50" s="612"/>
      <c r="W50" s="245"/>
      <c r="X50" s="245"/>
      <c r="Y50" s="688"/>
      <c r="Z50" s="690" t="s">
        <v>107</v>
      </c>
      <c r="AA50" s="688"/>
      <c r="AB50" s="690" t="s">
        <v>107</v>
      </c>
      <c r="AC50" s="612"/>
      <c r="AD50" s="245"/>
      <c r="AE50" s="245"/>
      <c r="AF50" s="688"/>
      <c r="AG50" s="690" t="s">
        <v>107</v>
      </c>
      <c r="AH50" s="688"/>
      <c r="AI50" s="690" t="s">
        <v>107</v>
      </c>
      <c r="AJ50" s="612"/>
      <c r="AK50" s="245"/>
      <c r="AL50" s="245"/>
      <c r="AM50" s="688"/>
      <c r="AN50" s="690" t="s">
        <v>107</v>
      </c>
      <c r="AO50" s="688"/>
      <c r="AP50" s="690" t="s">
        <v>107</v>
      </c>
      <c r="AQ50" s="612"/>
      <c r="AR50" s="245"/>
      <c r="AS50" s="245"/>
      <c r="AT50" s="688"/>
      <c r="AU50" s="690" t="s">
        <v>107</v>
      </c>
      <c r="AV50" s="688"/>
      <c r="AW50" s="690" t="s">
        <v>107</v>
      </c>
      <c r="AX50" s="612"/>
      <c r="AY50" s="245"/>
      <c r="AZ50" s="245"/>
      <c r="BA50" s="688"/>
      <c r="BB50" s="690" t="s">
        <v>107</v>
      </c>
      <c r="BC50" s="688"/>
      <c r="BD50" s="690" t="s">
        <v>108</v>
      </c>
      <c r="BE50" s="141"/>
      <c r="BF50" s="241"/>
      <c r="BG50" s="439"/>
      <c r="BH50" s="516"/>
      <c r="BI50" s="516" t="str">
        <f>IF(M50="","",M50 )</f>
        <v/>
      </c>
      <c r="BJ50" s="516"/>
      <c r="BK50" s="516"/>
      <c r="BL50" s="516"/>
      <c r="BM50" s="439"/>
      <c r="BN50" s="439"/>
      <c r="BO50" s="439"/>
      <c r="BP50" s="439"/>
      <c r="BQ50" s="439"/>
      <c r="BR50" s="439"/>
      <c r="BS50" s="439"/>
    </row>
    <row r="51" spans="1:71" s="43" customFormat="1" ht="0.2" customHeight="1">
      <c r="A51" s="727"/>
      <c r="B51" s="727"/>
      <c r="C51" s="727"/>
      <c r="D51" s="727"/>
      <c r="E51" s="727"/>
      <c r="F51" s="552"/>
      <c r="G51" s="552"/>
      <c r="H51" s="552"/>
      <c r="I51" s="721"/>
      <c r="J51" s="721"/>
      <c r="K51" s="441"/>
      <c r="L51" s="247"/>
      <c r="M51" s="257"/>
      <c r="N51" s="449"/>
      <c r="O51" s="245"/>
      <c r="P51" s="245"/>
      <c r="Q51" s="438" t="str">
        <f>R50 &amp; "-" &amp; T50</f>
        <v>-</v>
      </c>
      <c r="R51" s="689"/>
      <c r="S51" s="691"/>
      <c r="T51" s="689"/>
      <c r="U51" s="691"/>
      <c r="V51" s="245"/>
      <c r="W51" s="245"/>
      <c r="X51" s="438" t="str">
        <f>Y50 &amp; "-" &amp; AA50</f>
        <v>-</v>
      </c>
      <c r="Y51" s="689"/>
      <c r="Z51" s="691"/>
      <c r="AA51" s="689"/>
      <c r="AB51" s="691"/>
      <c r="AC51" s="245"/>
      <c r="AD51" s="245"/>
      <c r="AE51" s="438" t="str">
        <f>AF50 &amp; "-" &amp; AH50</f>
        <v>-</v>
      </c>
      <c r="AF51" s="689"/>
      <c r="AG51" s="691"/>
      <c r="AH51" s="689"/>
      <c r="AI51" s="691"/>
      <c r="AJ51" s="245"/>
      <c r="AK51" s="245"/>
      <c r="AL51" s="438" t="str">
        <f>AM50 &amp; "-" &amp; AO50</f>
        <v>-</v>
      </c>
      <c r="AM51" s="689"/>
      <c r="AN51" s="691"/>
      <c r="AO51" s="689"/>
      <c r="AP51" s="691"/>
      <c r="AQ51" s="245"/>
      <c r="AR51" s="245"/>
      <c r="AS51" s="438" t="str">
        <f>AT50 &amp; "-" &amp; AV50</f>
        <v>-</v>
      </c>
      <c r="AT51" s="689"/>
      <c r="AU51" s="691"/>
      <c r="AV51" s="689"/>
      <c r="AW51" s="691"/>
      <c r="AX51" s="245"/>
      <c r="AY51" s="245"/>
      <c r="AZ51" s="438" t="str">
        <f>BA50 &amp; "-" &amp; BC50</f>
        <v>-</v>
      </c>
      <c r="BA51" s="689"/>
      <c r="BB51" s="691"/>
      <c r="BC51" s="689"/>
      <c r="BD51" s="691"/>
      <c r="BE51" s="141"/>
      <c r="BF51" s="243"/>
      <c r="BG51" s="439"/>
      <c r="BH51" s="439"/>
      <c r="BI51" s="439"/>
      <c r="BJ51" s="439"/>
      <c r="BK51" s="439"/>
      <c r="BL51" s="439"/>
      <c r="BM51" s="439"/>
      <c r="BN51" s="439"/>
      <c r="BO51" s="439"/>
      <c r="BP51" s="439"/>
      <c r="BQ51" s="439"/>
      <c r="BR51" s="439"/>
      <c r="BS51" s="439"/>
    </row>
    <row r="52" spans="1:71" ht="15" customHeight="1">
      <c r="A52" s="727"/>
      <c r="B52" s="727"/>
      <c r="C52" s="727"/>
      <c r="D52" s="727"/>
      <c r="E52" s="727"/>
      <c r="F52" s="552"/>
      <c r="G52" s="552"/>
      <c r="H52" s="552"/>
      <c r="I52" s="721"/>
      <c r="J52" s="721"/>
      <c r="K52" s="568"/>
      <c r="L52" s="145"/>
      <c r="M52" s="227" t="s">
        <v>974</v>
      </c>
      <c r="N52" s="215"/>
      <c r="O52" s="206"/>
      <c r="P52" s="206"/>
      <c r="Q52" s="206"/>
      <c r="R52" s="207"/>
      <c r="S52" s="208"/>
      <c r="T52" s="235"/>
      <c r="U52" s="215"/>
      <c r="V52" s="206"/>
      <c r="W52" s="206"/>
      <c r="X52" s="206"/>
      <c r="Y52" s="207"/>
      <c r="Z52" s="208"/>
      <c r="AA52" s="235"/>
      <c r="AB52" s="215"/>
      <c r="AC52" s="206"/>
      <c r="AD52" s="206"/>
      <c r="AE52" s="206"/>
      <c r="AF52" s="207"/>
      <c r="AG52" s="208"/>
      <c r="AH52" s="235"/>
      <c r="AI52" s="215"/>
      <c r="AJ52" s="206"/>
      <c r="AK52" s="206"/>
      <c r="AL52" s="206"/>
      <c r="AM52" s="207"/>
      <c r="AN52" s="208"/>
      <c r="AO52" s="235"/>
      <c r="AP52" s="215"/>
      <c r="AQ52" s="206"/>
      <c r="AR52" s="206"/>
      <c r="AS52" s="206"/>
      <c r="AT52" s="207"/>
      <c r="AU52" s="208"/>
      <c r="AV52" s="235"/>
      <c r="AW52" s="215"/>
      <c r="AX52" s="206"/>
      <c r="AY52" s="206"/>
      <c r="AZ52" s="206"/>
      <c r="BA52" s="207"/>
      <c r="BB52" s="208"/>
      <c r="BC52" s="235"/>
      <c r="BD52" s="215"/>
      <c r="BE52" s="208"/>
      <c r="BF52" s="239"/>
      <c r="BG52" s="456"/>
      <c r="BH52" s="456"/>
      <c r="BI52" s="456"/>
      <c r="BJ52" s="456"/>
      <c r="BK52" s="456"/>
      <c r="BL52" s="456"/>
      <c r="BM52" s="456"/>
      <c r="BN52" s="456"/>
      <c r="BO52" s="456"/>
      <c r="BP52" s="456"/>
      <c r="BQ52" s="456"/>
      <c r="BR52" s="456"/>
      <c r="BS52" s="456"/>
    </row>
    <row r="53" spans="1:71" ht="15" customHeight="1">
      <c r="A53" s="727"/>
      <c r="B53" s="727"/>
      <c r="C53" s="727"/>
      <c r="D53" s="727"/>
      <c r="E53" s="552"/>
      <c r="F53" s="566"/>
      <c r="G53" s="566"/>
      <c r="H53" s="566"/>
      <c r="I53" s="721"/>
      <c r="J53" s="100"/>
      <c r="K53" s="568"/>
      <c r="L53" s="145"/>
      <c r="M53" s="215" t="s">
        <v>23</v>
      </c>
      <c r="N53" s="214"/>
      <c r="O53" s="206"/>
      <c r="P53" s="206"/>
      <c r="Q53" s="206"/>
      <c r="R53" s="207"/>
      <c r="S53" s="208"/>
      <c r="T53" s="235"/>
      <c r="U53" s="214"/>
      <c r="V53" s="206"/>
      <c r="W53" s="206"/>
      <c r="X53" s="206"/>
      <c r="Y53" s="207"/>
      <c r="Z53" s="208"/>
      <c r="AA53" s="235"/>
      <c r="AB53" s="214"/>
      <c r="AC53" s="206"/>
      <c r="AD53" s="206"/>
      <c r="AE53" s="206"/>
      <c r="AF53" s="207"/>
      <c r="AG53" s="208"/>
      <c r="AH53" s="235"/>
      <c r="AI53" s="214"/>
      <c r="AJ53" s="206"/>
      <c r="AK53" s="206"/>
      <c r="AL53" s="206"/>
      <c r="AM53" s="207"/>
      <c r="AN53" s="208"/>
      <c r="AO53" s="235"/>
      <c r="AP53" s="214"/>
      <c r="AQ53" s="206"/>
      <c r="AR53" s="206"/>
      <c r="AS53" s="206"/>
      <c r="AT53" s="207"/>
      <c r="AU53" s="208"/>
      <c r="AV53" s="235"/>
      <c r="AW53" s="214"/>
      <c r="AX53" s="206"/>
      <c r="AY53" s="206"/>
      <c r="AZ53" s="206"/>
      <c r="BA53" s="207"/>
      <c r="BB53" s="208"/>
      <c r="BC53" s="235"/>
      <c r="BD53" s="214"/>
      <c r="BE53" s="208"/>
      <c r="BF53" s="240"/>
      <c r="BG53" s="456"/>
      <c r="BH53" s="456"/>
      <c r="BI53" s="456"/>
      <c r="BJ53" s="456"/>
      <c r="BK53" s="456"/>
      <c r="BL53" s="456"/>
      <c r="BM53" s="456"/>
      <c r="BN53" s="456"/>
      <c r="BO53" s="456"/>
      <c r="BP53" s="456"/>
      <c r="BQ53" s="456"/>
      <c r="BR53" s="456"/>
      <c r="BS53" s="456"/>
    </row>
    <row r="54" spans="1:71" ht="15" customHeight="1">
      <c r="A54" s="727"/>
      <c r="B54" s="727"/>
      <c r="C54" s="727"/>
      <c r="D54" s="552"/>
      <c r="E54" s="556"/>
      <c r="F54" s="566"/>
      <c r="G54" s="566"/>
      <c r="H54" s="566"/>
      <c r="I54" s="253"/>
      <c r="J54" s="100"/>
      <c r="K54" s="232"/>
      <c r="L54" s="145"/>
      <c r="M54" s="214" t="s">
        <v>975</v>
      </c>
      <c r="N54" s="213"/>
      <c r="O54" s="206"/>
      <c r="P54" s="206"/>
      <c r="Q54" s="206"/>
      <c r="R54" s="207"/>
      <c r="S54" s="208"/>
      <c r="T54" s="235"/>
      <c r="U54" s="213"/>
      <c r="V54" s="206"/>
      <c r="W54" s="206"/>
      <c r="X54" s="206"/>
      <c r="Y54" s="207"/>
      <c r="Z54" s="208"/>
      <c r="AA54" s="235"/>
      <c r="AB54" s="213"/>
      <c r="AC54" s="206"/>
      <c r="AD54" s="206"/>
      <c r="AE54" s="206"/>
      <c r="AF54" s="207"/>
      <c r="AG54" s="208"/>
      <c r="AH54" s="235"/>
      <c r="AI54" s="213"/>
      <c r="AJ54" s="206"/>
      <c r="AK54" s="206"/>
      <c r="AL54" s="206"/>
      <c r="AM54" s="207"/>
      <c r="AN54" s="208"/>
      <c r="AO54" s="235"/>
      <c r="AP54" s="213"/>
      <c r="AQ54" s="206"/>
      <c r="AR54" s="206"/>
      <c r="AS54" s="206"/>
      <c r="AT54" s="207"/>
      <c r="AU54" s="208"/>
      <c r="AV54" s="235"/>
      <c r="AW54" s="213"/>
      <c r="AX54" s="206"/>
      <c r="AY54" s="206"/>
      <c r="AZ54" s="206"/>
      <c r="BA54" s="207"/>
      <c r="BB54" s="208"/>
      <c r="BC54" s="235"/>
      <c r="BD54" s="213"/>
      <c r="BE54" s="208"/>
      <c r="BF54" s="240"/>
      <c r="BG54" s="456"/>
      <c r="BH54" s="456"/>
      <c r="BI54" s="456"/>
      <c r="BJ54" s="456"/>
      <c r="BK54" s="456"/>
      <c r="BL54" s="456"/>
      <c r="BM54" s="456"/>
      <c r="BN54" s="456"/>
      <c r="BO54" s="456"/>
      <c r="BP54" s="456"/>
      <c r="BQ54" s="456"/>
      <c r="BR54" s="456"/>
      <c r="BS54" s="456"/>
    </row>
    <row r="55" spans="1:71" ht="15" customHeight="1">
      <c r="A55" s="727"/>
      <c r="B55" s="727"/>
      <c r="C55" s="552"/>
      <c r="D55" s="552"/>
      <c r="E55" s="556"/>
      <c r="F55" s="566"/>
      <c r="G55" s="566"/>
      <c r="H55" s="566"/>
      <c r="I55" s="253"/>
      <c r="J55" s="100"/>
      <c r="K55" s="232"/>
      <c r="L55" s="145"/>
      <c r="M55" s="213" t="s">
        <v>982</v>
      </c>
      <c r="N55" s="213"/>
      <c r="O55" s="206"/>
      <c r="P55" s="206"/>
      <c r="Q55" s="206"/>
      <c r="R55" s="207"/>
      <c r="S55" s="208"/>
      <c r="T55" s="235"/>
      <c r="U55" s="213"/>
      <c r="V55" s="206"/>
      <c r="W55" s="206"/>
      <c r="X55" s="206"/>
      <c r="Y55" s="207"/>
      <c r="Z55" s="208"/>
      <c r="AA55" s="235"/>
      <c r="AB55" s="213"/>
      <c r="AC55" s="206"/>
      <c r="AD55" s="206"/>
      <c r="AE55" s="206"/>
      <c r="AF55" s="207"/>
      <c r="AG55" s="208"/>
      <c r="AH55" s="235"/>
      <c r="AI55" s="213"/>
      <c r="AJ55" s="206"/>
      <c r="AK55" s="206"/>
      <c r="AL55" s="206"/>
      <c r="AM55" s="207"/>
      <c r="AN55" s="208"/>
      <c r="AO55" s="235"/>
      <c r="AP55" s="213"/>
      <c r="AQ55" s="206"/>
      <c r="AR55" s="206"/>
      <c r="AS55" s="206"/>
      <c r="AT55" s="207"/>
      <c r="AU55" s="208"/>
      <c r="AV55" s="235"/>
      <c r="AW55" s="213"/>
      <c r="AX55" s="206"/>
      <c r="AY55" s="206"/>
      <c r="AZ55" s="206"/>
      <c r="BA55" s="207"/>
      <c r="BB55" s="208"/>
      <c r="BC55" s="235"/>
      <c r="BD55" s="213"/>
      <c r="BE55" s="208"/>
      <c r="BF55" s="240"/>
      <c r="BG55" s="456"/>
      <c r="BH55" s="456"/>
      <c r="BI55" s="456"/>
      <c r="BJ55" s="456"/>
      <c r="BK55" s="456"/>
      <c r="BL55" s="456"/>
      <c r="BM55" s="456"/>
      <c r="BN55" s="456"/>
      <c r="BO55" s="456"/>
      <c r="BP55" s="456"/>
      <c r="BQ55" s="456"/>
      <c r="BR55" s="456"/>
      <c r="BS55" s="456"/>
    </row>
    <row r="56" spans="1:71" ht="15" customHeight="1">
      <c r="A56" s="727"/>
      <c r="B56" s="552"/>
      <c r="C56" s="556"/>
      <c r="D56" s="556"/>
      <c r="E56" s="556"/>
      <c r="F56" s="566"/>
      <c r="G56" s="566"/>
      <c r="H56" s="566"/>
      <c r="I56" s="253"/>
      <c r="J56" s="100"/>
      <c r="K56" s="232"/>
      <c r="L56" s="145"/>
      <c r="M56" s="229" t="s">
        <v>35</v>
      </c>
      <c r="N56" s="213"/>
      <c r="O56" s="206"/>
      <c r="P56" s="206"/>
      <c r="Q56" s="206"/>
      <c r="R56" s="207"/>
      <c r="S56" s="208"/>
      <c r="T56" s="235"/>
      <c r="U56" s="213"/>
      <c r="V56" s="206"/>
      <c r="W56" s="206"/>
      <c r="X56" s="206"/>
      <c r="Y56" s="207"/>
      <c r="Z56" s="208"/>
      <c r="AA56" s="235"/>
      <c r="AB56" s="213"/>
      <c r="AC56" s="206"/>
      <c r="AD56" s="206"/>
      <c r="AE56" s="206"/>
      <c r="AF56" s="207"/>
      <c r="AG56" s="208"/>
      <c r="AH56" s="235"/>
      <c r="AI56" s="213"/>
      <c r="AJ56" s="206"/>
      <c r="AK56" s="206"/>
      <c r="AL56" s="206"/>
      <c r="AM56" s="207"/>
      <c r="AN56" s="208"/>
      <c r="AO56" s="235"/>
      <c r="AP56" s="213"/>
      <c r="AQ56" s="206"/>
      <c r="AR56" s="206"/>
      <c r="AS56" s="206"/>
      <c r="AT56" s="207"/>
      <c r="AU56" s="208"/>
      <c r="AV56" s="235"/>
      <c r="AW56" s="213"/>
      <c r="AX56" s="206"/>
      <c r="AY56" s="206"/>
      <c r="AZ56" s="206"/>
      <c r="BA56" s="207"/>
      <c r="BB56" s="208"/>
      <c r="BC56" s="235"/>
      <c r="BD56" s="213"/>
      <c r="BE56" s="208"/>
      <c r="BF56" s="240"/>
      <c r="BG56" s="456"/>
      <c r="BH56" s="456"/>
      <c r="BI56" s="456"/>
      <c r="BJ56" s="456"/>
      <c r="BK56" s="456"/>
      <c r="BL56" s="456"/>
      <c r="BM56" s="456"/>
      <c r="BN56" s="456"/>
      <c r="BO56" s="456"/>
      <c r="BP56" s="456"/>
      <c r="BQ56" s="456"/>
      <c r="BR56" s="456"/>
      <c r="BS56" s="456"/>
    </row>
    <row r="57" spans="1:71" ht="16.5" customHeight="1">
      <c r="A57" s="118"/>
      <c r="B57" s="52"/>
      <c r="C57" s="52"/>
      <c r="D57" s="52"/>
      <c r="E57" s="550"/>
      <c r="F57" s="253"/>
      <c r="G57" s="252"/>
      <c r="H57" s="252"/>
      <c r="I57" s="253"/>
      <c r="L57" s="145"/>
      <c r="M57" s="266" t="s">
        <v>362</v>
      </c>
      <c r="N57" s="213"/>
      <c r="O57" s="206"/>
      <c r="P57" s="206"/>
      <c r="Q57" s="206"/>
      <c r="R57" s="207"/>
      <c r="S57" s="208"/>
      <c r="T57" s="235"/>
      <c r="U57" s="213"/>
      <c r="V57" s="208"/>
      <c r="W57" s="240"/>
      <c r="X57" s="456"/>
      <c r="Y57" s="456"/>
      <c r="Z57" s="456"/>
      <c r="AA57" s="456"/>
      <c r="AB57" s="456"/>
      <c r="AC57" s="456"/>
      <c r="AD57" s="456"/>
      <c r="AE57" s="456"/>
      <c r="AF57" s="456"/>
      <c r="AG57" s="456"/>
      <c r="AH57" s="456"/>
      <c r="AI57" s="456"/>
      <c r="AJ57" s="456"/>
    </row>
    <row r="58" spans="1:71" s="42" customFormat="1" ht="17.100000000000001" customHeight="1">
      <c r="A58" s="42" t="s">
        <v>25</v>
      </c>
      <c r="C58" s="42" t="s">
        <v>70</v>
      </c>
      <c r="V58" s="236"/>
      <c r="X58" s="522"/>
      <c r="Y58" s="522"/>
      <c r="Z58" s="522"/>
      <c r="AA58" s="522"/>
      <c r="AB58" s="522"/>
      <c r="AC58" s="522"/>
      <c r="AD58" s="522"/>
      <c r="AE58" s="522"/>
      <c r="AF58" s="522"/>
      <c r="AG58" s="522"/>
      <c r="AH58" s="522"/>
      <c r="AI58" s="522"/>
      <c r="AJ58" s="522"/>
    </row>
    <row r="59" spans="1:71" ht="17.100000000000001" customHeight="1">
      <c r="T59" s="163"/>
      <c r="U59" s="52"/>
      <c r="X59" s="456"/>
      <c r="Y59" s="456"/>
      <c r="Z59" s="456"/>
      <c r="AA59" s="456"/>
      <c r="AB59" s="456"/>
      <c r="AC59" s="456"/>
      <c r="AD59" s="456"/>
      <c r="AE59" s="456"/>
      <c r="AF59" s="456"/>
      <c r="AG59" s="456"/>
      <c r="AH59" s="456"/>
      <c r="AI59" s="456"/>
      <c r="AJ59" s="456"/>
    </row>
    <row r="60" spans="1:71" ht="16.5" customHeight="1">
      <c r="A60" s="727">
        <v>1</v>
      </c>
      <c r="B60" s="552"/>
      <c r="C60" s="552"/>
      <c r="D60" s="552"/>
      <c r="E60" s="553"/>
      <c r="F60" s="566"/>
      <c r="G60" s="566"/>
      <c r="H60" s="566"/>
      <c r="I60" s="549"/>
      <c r="J60" s="232"/>
      <c r="K60" s="232"/>
      <c r="L60" s="548">
        <f>mergeValue(A60)</f>
        <v>1</v>
      </c>
      <c r="M60" s="264" t="s">
        <v>37</v>
      </c>
      <c r="N60" s="415"/>
      <c r="O60" s="722"/>
      <c r="P60" s="722"/>
      <c r="Q60" s="722"/>
      <c r="R60" s="722"/>
      <c r="S60" s="722"/>
      <c r="T60" s="722"/>
      <c r="U60" s="722"/>
      <c r="V60" s="722"/>
      <c r="W60" s="241"/>
      <c r="X60" s="456"/>
      <c r="Y60" s="456"/>
      <c r="Z60" s="456"/>
      <c r="AA60" s="456"/>
      <c r="AB60" s="456"/>
      <c r="AC60" s="456"/>
      <c r="AD60" s="456"/>
      <c r="AE60" s="456"/>
      <c r="AF60" s="456"/>
      <c r="AG60" s="456"/>
      <c r="AH60" s="456"/>
      <c r="AI60" s="456"/>
      <c r="AJ60" s="456"/>
    </row>
    <row r="61" spans="1:71" s="43" customFormat="1" ht="15" customHeight="1">
      <c r="A61" s="727"/>
      <c r="B61" s="727">
        <v>1</v>
      </c>
      <c r="C61" s="552"/>
      <c r="D61" s="552"/>
      <c r="E61" s="566"/>
      <c r="F61" s="566"/>
      <c r="G61" s="566"/>
      <c r="H61" s="566"/>
      <c r="I61" s="252"/>
      <c r="J61" s="233"/>
      <c r="L61" s="547" t="str">
        <f>mergeValue(A61) &amp;"."&amp; mergeValue(B61)</f>
        <v>1.1</v>
      </c>
      <c r="M61" s="209" t="s">
        <v>32</v>
      </c>
      <c r="N61" s="415"/>
      <c r="O61" s="722"/>
      <c r="P61" s="722"/>
      <c r="Q61" s="722"/>
      <c r="R61" s="722"/>
      <c r="S61" s="722"/>
      <c r="T61" s="722"/>
      <c r="U61" s="722"/>
      <c r="V61" s="722"/>
      <c r="W61" s="241"/>
      <c r="X61" s="439"/>
      <c r="Y61" s="439"/>
      <c r="Z61" s="439"/>
      <c r="AA61" s="439"/>
      <c r="AB61" s="439"/>
      <c r="AC61" s="439"/>
      <c r="AD61" s="439"/>
      <c r="AE61" s="439"/>
      <c r="AF61" s="439"/>
      <c r="AG61" s="439"/>
      <c r="AH61" s="439"/>
      <c r="AI61" s="439"/>
      <c r="AJ61" s="439"/>
    </row>
    <row r="62" spans="1:71" s="43" customFormat="1" ht="24.95" customHeight="1">
      <c r="A62" s="727"/>
      <c r="B62" s="727"/>
      <c r="C62" s="727">
        <v>1</v>
      </c>
      <c r="D62" s="552"/>
      <c r="E62" s="566"/>
      <c r="F62" s="566"/>
      <c r="G62" s="566"/>
      <c r="H62" s="566"/>
      <c r="I62" s="569"/>
      <c r="J62" s="233"/>
      <c r="K62" s="254"/>
      <c r="L62" s="547" t="str">
        <f>mergeValue(A62) &amp;"."&amp; mergeValue(B62)&amp;"."&amp; mergeValue(C62)</f>
        <v>1.1.1</v>
      </c>
      <c r="M62" s="210" t="s">
        <v>1016</v>
      </c>
      <c r="N62" s="415"/>
      <c r="O62" s="722"/>
      <c r="P62" s="722"/>
      <c r="Q62" s="722"/>
      <c r="R62" s="722"/>
      <c r="S62" s="722"/>
      <c r="T62" s="722"/>
      <c r="U62" s="722"/>
      <c r="V62" s="722"/>
      <c r="W62" s="241"/>
      <c r="X62" s="439"/>
      <c r="Y62" s="439"/>
      <c r="Z62" s="439"/>
      <c r="AA62" s="439"/>
      <c r="AB62" s="439"/>
      <c r="AC62" s="439"/>
      <c r="AD62" s="439"/>
      <c r="AE62" s="439"/>
      <c r="AF62" s="439"/>
      <c r="AG62" s="439"/>
      <c r="AH62" s="439"/>
      <c r="AI62" s="439"/>
      <c r="AJ62" s="439"/>
    </row>
    <row r="63" spans="1:71" s="43" customFormat="1" ht="15" customHeight="1">
      <c r="A63" s="727"/>
      <c r="B63" s="727"/>
      <c r="C63" s="727"/>
      <c r="D63" s="727">
        <v>1</v>
      </c>
      <c r="E63" s="566"/>
      <c r="F63" s="566"/>
      <c r="G63" s="566"/>
      <c r="H63" s="566"/>
      <c r="I63" s="721"/>
      <c r="J63" s="233"/>
      <c r="K63" s="254"/>
      <c r="L63" s="547" t="str">
        <f>mergeValue(A63) &amp;"."&amp; mergeValue(B63)&amp;"."&amp; mergeValue(C63)&amp;"."&amp; mergeValue(D63)</f>
        <v>1.1.1.1</v>
      </c>
      <c r="M63" s="211" t="s">
        <v>942</v>
      </c>
      <c r="N63" s="415"/>
      <c r="O63" s="698"/>
      <c r="P63" s="699"/>
      <c r="Q63" s="699"/>
      <c r="R63" s="699"/>
      <c r="S63" s="699"/>
      <c r="T63" s="699"/>
      <c r="U63" s="699"/>
      <c r="V63" s="700"/>
      <c r="W63" s="241"/>
      <c r="X63" s="439"/>
      <c r="Y63" s="439"/>
      <c r="Z63" s="439"/>
      <c r="AA63" s="439"/>
      <c r="AB63" s="439"/>
      <c r="AC63" s="439"/>
      <c r="AD63" s="439"/>
      <c r="AE63" s="439"/>
      <c r="AF63" s="439"/>
      <c r="AG63" s="439"/>
      <c r="AH63" s="439"/>
      <c r="AI63" s="439"/>
      <c r="AJ63" s="439"/>
    </row>
    <row r="64" spans="1:71" s="43" customFormat="1" ht="15" customHeight="1">
      <c r="A64" s="727"/>
      <c r="B64" s="727"/>
      <c r="C64" s="727"/>
      <c r="D64" s="727"/>
      <c r="E64" s="727">
        <v>1</v>
      </c>
      <c r="F64" s="566"/>
      <c r="G64" s="566"/>
      <c r="H64" s="566"/>
      <c r="I64" s="721"/>
      <c r="J64" s="721"/>
      <c r="K64" s="254"/>
      <c r="L64" s="547" t="str">
        <f>mergeValue(A64) &amp;"."&amp; mergeValue(B64)&amp;"."&amp; mergeValue(C64)&amp;"."&amp; mergeValue(D64)&amp;"."&amp; mergeValue(E64)</f>
        <v>1.1.1.1.1</v>
      </c>
      <c r="M64" s="224" t="s">
        <v>20</v>
      </c>
      <c r="N64" s="416"/>
      <c r="O64" s="848"/>
      <c r="P64" s="849"/>
      <c r="Q64" s="849"/>
      <c r="R64" s="849"/>
      <c r="S64" s="849"/>
      <c r="T64" s="849"/>
      <c r="U64" s="849"/>
      <c r="V64" s="850"/>
      <c r="W64" s="241"/>
      <c r="X64" s="439"/>
      <c r="Y64" s="516" t="str">
        <f>strCheckUnique(Z64:Z67)</f>
        <v/>
      </c>
      <c r="Z64" s="439"/>
      <c r="AA64" s="516"/>
      <c r="AB64" s="439"/>
      <c r="AC64" s="439"/>
      <c r="AD64" s="439"/>
      <c r="AE64" s="439"/>
      <c r="AF64" s="439"/>
      <c r="AG64" s="439"/>
      <c r="AH64" s="439"/>
      <c r="AI64" s="439"/>
      <c r="AJ64" s="439"/>
    </row>
    <row r="65" spans="1:36" s="43" customFormat="1" ht="16.5" customHeight="1">
      <c r="A65" s="727"/>
      <c r="B65" s="727"/>
      <c r="C65" s="727"/>
      <c r="D65" s="727"/>
      <c r="E65" s="727"/>
      <c r="F65" s="552">
        <v>1</v>
      </c>
      <c r="G65" s="552"/>
      <c r="H65" s="552"/>
      <c r="I65" s="721"/>
      <c r="J65" s="721"/>
      <c r="K65" s="441"/>
      <c r="L65" s="547" t="str">
        <f>mergeValue(A65) &amp;"."&amp; mergeValue(B65)&amp;"."&amp; mergeValue(C65)&amp;"."&amp; mergeValue(D65)&amp;"."&amp; mergeValue(E65)&amp;"."&amp; mergeValue(F65)</f>
        <v>1.1.1.1.1.1</v>
      </c>
      <c r="M65" s="542"/>
      <c r="N65" s="448"/>
      <c r="O65" s="245"/>
      <c r="P65" s="245"/>
      <c r="Q65" s="245"/>
      <c r="R65" s="688"/>
      <c r="S65" s="690" t="s">
        <v>107</v>
      </c>
      <c r="T65" s="688"/>
      <c r="U65" s="690" t="s">
        <v>108</v>
      </c>
      <c r="V65" s="141"/>
      <c r="W65" s="241"/>
      <c r="X65" s="439" t="str">
        <f>strCheckDate(O66:V66)</f>
        <v/>
      </c>
      <c r="Y65" s="516"/>
      <c r="Z65" s="516" t="str">
        <f>IF(M65="","",M65 )</f>
        <v/>
      </c>
      <c r="AA65" s="516"/>
      <c r="AB65" s="516"/>
      <c r="AC65" s="516"/>
      <c r="AD65" s="439"/>
      <c r="AE65" s="439"/>
      <c r="AF65" s="439"/>
      <c r="AG65" s="439"/>
      <c r="AH65" s="439"/>
      <c r="AI65" s="439"/>
      <c r="AJ65" s="439"/>
    </row>
    <row r="66" spans="1:36" s="43" customFormat="1" ht="0.2" customHeight="1">
      <c r="A66" s="727"/>
      <c r="B66" s="727"/>
      <c r="C66" s="727"/>
      <c r="D66" s="727"/>
      <c r="E66" s="727"/>
      <c r="F66" s="552"/>
      <c r="G66" s="552"/>
      <c r="H66" s="552"/>
      <c r="I66" s="721"/>
      <c r="J66" s="721"/>
      <c r="K66" s="441"/>
      <c r="L66" s="247"/>
      <c r="M66" s="257"/>
      <c r="N66" s="449"/>
      <c r="O66" s="245"/>
      <c r="P66" s="245"/>
      <c r="Q66" s="438" t="str">
        <f>R65 &amp; "-" &amp; T65</f>
        <v>-</v>
      </c>
      <c r="R66" s="689"/>
      <c r="S66" s="691"/>
      <c r="T66" s="689"/>
      <c r="U66" s="691"/>
      <c r="V66" s="141"/>
      <c r="W66" s="243"/>
      <c r="X66" s="439"/>
      <c r="Y66" s="439"/>
      <c r="Z66" s="439"/>
      <c r="AA66" s="439"/>
      <c r="AB66" s="439"/>
      <c r="AC66" s="439"/>
      <c r="AD66" s="439"/>
      <c r="AE66" s="439"/>
      <c r="AF66" s="439"/>
      <c r="AG66" s="439"/>
      <c r="AH66" s="439"/>
      <c r="AI66" s="439"/>
      <c r="AJ66" s="439"/>
    </row>
    <row r="67" spans="1:36" ht="15" customHeight="1">
      <c r="A67" s="727"/>
      <c r="B67" s="727"/>
      <c r="C67" s="727"/>
      <c r="D67" s="727"/>
      <c r="E67" s="727"/>
      <c r="F67" s="552"/>
      <c r="G67" s="552"/>
      <c r="H67" s="552"/>
      <c r="I67" s="721"/>
      <c r="J67" s="721"/>
      <c r="K67" s="568"/>
      <c r="L67" s="145"/>
      <c r="M67" s="227" t="s">
        <v>974</v>
      </c>
      <c r="N67" s="215"/>
      <c r="O67" s="206"/>
      <c r="P67" s="206"/>
      <c r="Q67" s="206"/>
      <c r="R67" s="207"/>
      <c r="S67" s="208"/>
      <c r="T67" s="235"/>
      <c r="U67" s="215"/>
      <c r="V67" s="208"/>
      <c r="W67" s="239"/>
      <c r="X67" s="456"/>
      <c r="Y67" s="456"/>
      <c r="Z67" s="456"/>
      <c r="AA67" s="456"/>
      <c r="AB67" s="456"/>
      <c r="AC67" s="456"/>
      <c r="AD67" s="456"/>
      <c r="AE67" s="456"/>
      <c r="AF67" s="456"/>
      <c r="AG67" s="456"/>
      <c r="AH67" s="456"/>
      <c r="AI67" s="456"/>
      <c r="AJ67" s="456"/>
    </row>
    <row r="68" spans="1:36" ht="15" customHeight="1">
      <c r="A68" s="727"/>
      <c r="B68" s="727"/>
      <c r="C68" s="727"/>
      <c r="D68" s="727"/>
      <c r="E68" s="552"/>
      <c r="F68" s="566"/>
      <c r="G68" s="566"/>
      <c r="H68" s="566"/>
      <c r="I68" s="721"/>
      <c r="J68" s="100"/>
      <c r="K68" s="568"/>
      <c r="L68" s="145"/>
      <c r="M68" s="215" t="s">
        <v>23</v>
      </c>
      <c r="N68" s="214"/>
      <c r="O68" s="206"/>
      <c r="P68" s="206"/>
      <c r="Q68" s="206"/>
      <c r="R68" s="207"/>
      <c r="S68" s="208"/>
      <c r="T68" s="235"/>
      <c r="U68" s="214"/>
      <c r="V68" s="208"/>
      <c r="W68" s="240"/>
      <c r="X68" s="456"/>
      <c r="Y68" s="456"/>
      <c r="Z68" s="456"/>
      <c r="AA68" s="456"/>
      <c r="AB68" s="456"/>
      <c r="AC68" s="456"/>
      <c r="AD68" s="456"/>
      <c r="AE68" s="456"/>
      <c r="AF68" s="456"/>
      <c r="AG68" s="456"/>
      <c r="AH68" s="456"/>
      <c r="AI68" s="456"/>
      <c r="AJ68" s="456"/>
    </row>
    <row r="69" spans="1:36" ht="15" customHeight="1">
      <c r="A69" s="727"/>
      <c r="B69" s="727"/>
      <c r="C69" s="727"/>
      <c r="D69" s="552"/>
      <c r="E69" s="556"/>
      <c r="F69" s="566"/>
      <c r="G69" s="566"/>
      <c r="H69" s="566"/>
      <c r="I69" s="253"/>
      <c r="J69" s="100"/>
      <c r="K69" s="232"/>
      <c r="L69" s="145"/>
      <c r="M69" s="214" t="s">
        <v>975</v>
      </c>
      <c r="N69" s="213"/>
      <c r="O69" s="206"/>
      <c r="P69" s="206"/>
      <c r="Q69" s="206"/>
      <c r="R69" s="207"/>
      <c r="S69" s="208"/>
      <c r="T69" s="235"/>
      <c r="U69" s="213"/>
      <c r="V69" s="208"/>
      <c r="W69" s="240"/>
      <c r="X69" s="456"/>
      <c r="Y69" s="456"/>
      <c r="Z69" s="456"/>
      <c r="AA69" s="456"/>
      <c r="AB69" s="456"/>
      <c r="AC69" s="456"/>
      <c r="AD69" s="456"/>
      <c r="AE69" s="456"/>
      <c r="AF69" s="456"/>
      <c r="AG69" s="456"/>
      <c r="AH69" s="456"/>
      <c r="AI69" s="456"/>
      <c r="AJ69" s="456"/>
    </row>
    <row r="70" spans="1:36" ht="15" customHeight="1">
      <c r="A70" s="727"/>
      <c r="B70" s="727"/>
      <c r="C70" s="552"/>
      <c r="D70" s="552"/>
      <c r="E70" s="556"/>
      <c r="F70" s="566"/>
      <c r="G70" s="566"/>
      <c r="H70" s="566"/>
      <c r="I70" s="253"/>
      <c r="J70" s="100"/>
      <c r="K70" s="232"/>
      <c r="L70" s="145"/>
      <c r="M70" s="213" t="s">
        <v>982</v>
      </c>
      <c r="N70" s="213"/>
      <c r="O70" s="206"/>
      <c r="P70" s="206"/>
      <c r="Q70" s="206"/>
      <c r="R70" s="207"/>
      <c r="S70" s="208"/>
      <c r="T70" s="235"/>
      <c r="U70" s="213"/>
      <c r="V70" s="208"/>
      <c r="W70" s="240"/>
      <c r="X70" s="456"/>
      <c r="Y70" s="456"/>
      <c r="Z70" s="456"/>
      <c r="AA70" s="456"/>
      <c r="AB70" s="456"/>
      <c r="AC70" s="456"/>
      <c r="AD70" s="456"/>
      <c r="AE70" s="456"/>
      <c r="AF70" s="456"/>
      <c r="AG70" s="456"/>
      <c r="AH70" s="456"/>
      <c r="AI70" s="456"/>
      <c r="AJ70" s="456"/>
    </row>
    <row r="71" spans="1:36" ht="15" customHeight="1">
      <c r="A71" s="727"/>
      <c r="B71" s="552"/>
      <c r="C71" s="556"/>
      <c r="D71" s="556"/>
      <c r="E71" s="556"/>
      <c r="F71" s="566"/>
      <c r="G71" s="566"/>
      <c r="H71" s="566"/>
      <c r="I71" s="253"/>
      <c r="J71" s="100"/>
      <c r="K71" s="232"/>
      <c r="L71" s="145"/>
      <c r="M71" s="229" t="s">
        <v>35</v>
      </c>
      <c r="N71" s="213"/>
      <c r="O71" s="206"/>
      <c r="P71" s="206"/>
      <c r="Q71" s="206"/>
      <c r="R71" s="207"/>
      <c r="S71" s="208"/>
      <c r="T71" s="235"/>
      <c r="U71" s="213"/>
      <c r="V71" s="208"/>
      <c r="W71" s="240"/>
      <c r="X71" s="456"/>
      <c r="Y71" s="456"/>
      <c r="Z71" s="456"/>
      <c r="AA71" s="456"/>
      <c r="AB71" s="456"/>
      <c r="AC71" s="456"/>
      <c r="AD71" s="456"/>
      <c r="AE71" s="456"/>
      <c r="AF71" s="456"/>
      <c r="AG71" s="456"/>
      <c r="AH71" s="456"/>
      <c r="AI71" s="456"/>
      <c r="AJ71" s="456"/>
    </row>
    <row r="72" spans="1:36" ht="17.100000000000001" customHeight="1">
      <c r="A72" s="118"/>
      <c r="B72" s="52"/>
      <c r="C72" s="52"/>
      <c r="D72" s="52"/>
      <c r="E72" s="550"/>
      <c r="F72" s="253"/>
      <c r="G72" s="252"/>
      <c r="H72" s="252"/>
      <c r="I72" s="253"/>
      <c r="L72" s="145"/>
      <c r="M72" s="266" t="s">
        <v>362</v>
      </c>
      <c r="N72" s="213"/>
      <c r="O72" s="206"/>
      <c r="P72" s="206"/>
      <c r="Q72" s="206"/>
      <c r="R72" s="207"/>
      <c r="S72" s="208"/>
      <c r="T72" s="235"/>
      <c r="U72" s="213"/>
      <c r="V72" s="208"/>
      <c r="W72" s="240"/>
      <c r="X72" s="456"/>
      <c r="Y72" s="456"/>
      <c r="Z72" s="456"/>
      <c r="AA72" s="456"/>
      <c r="AB72" s="456"/>
      <c r="AC72" s="456"/>
      <c r="AD72" s="456"/>
      <c r="AE72" s="456"/>
      <c r="AF72" s="456"/>
      <c r="AG72" s="456"/>
      <c r="AH72" s="456"/>
      <c r="AI72" s="456"/>
      <c r="AJ72" s="456"/>
    </row>
    <row r="73" spans="1:36" s="42" customFormat="1" ht="17.100000000000001" customHeight="1">
      <c r="A73" s="42" t="s">
        <v>25</v>
      </c>
      <c r="C73" s="42" t="s">
        <v>71</v>
      </c>
      <c r="V73" s="236"/>
      <c r="X73" s="522"/>
      <c r="Y73" s="522"/>
      <c r="Z73" s="522"/>
      <c r="AA73" s="522"/>
      <c r="AB73" s="522"/>
      <c r="AC73" s="522"/>
      <c r="AD73" s="522"/>
      <c r="AE73" s="522"/>
      <c r="AF73" s="522"/>
      <c r="AG73" s="522"/>
      <c r="AH73" s="522"/>
      <c r="AI73" s="522"/>
      <c r="AJ73" s="522"/>
    </row>
    <row r="74" spans="1:36" ht="16.5" customHeight="1">
      <c r="T74" s="163"/>
      <c r="U74" s="52"/>
      <c r="X74" s="456"/>
      <c r="Y74" s="456"/>
      <c r="Z74" s="456"/>
      <c r="AA74" s="456"/>
      <c r="AB74" s="456"/>
      <c r="AC74" s="456"/>
      <c r="AD74" s="456"/>
      <c r="AE74" s="456"/>
      <c r="AF74" s="456"/>
      <c r="AG74" s="456"/>
      <c r="AH74" s="456"/>
      <c r="AI74" s="456"/>
      <c r="AJ74" s="456"/>
    </row>
    <row r="75" spans="1:36" ht="16.5" customHeight="1">
      <c r="A75" s="727">
        <v>1</v>
      </c>
      <c r="B75" s="552"/>
      <c r="C75" s="552"/>
      <c r="D75" s="552"/>
      <c r="E75" s="553"/>
      <c r="F75" s="566"/>
      <c r="G75" s="566"/>
      <c r="H75" s="566"/>
      <c r="I75" s="549"/>
      <c r="J75" s="232"/>
      <c r="K75" s="232"/>
      <c r="L75" s="548">
        <f>mergeValue(A75)</f>
        <v>1</v>
      </c>
      <c r="M75" s="264" t="s">
        <v>37</v>
      </c>
      <c r="N75" s="415"/>
      <c r="O75" s="722"/>
      <c r="P75" s="722"/>
      <c r="Q75" s="722"/>
      <c r="R75" s="722"/>
      <c r="S75" s="722"/>
      <c r="T75" s="722"/>
      <c r="U75" s="722"/>
      <c r="V75" s="722"/>
      <c r="W75" s="241"/>
      <c r="X75" s="456"/>
      <c r="Y75" s="456"/>
      <c r="Z75" s="456"/>
      <c r="AA75" s="456"/>
      <c r="AB75" s="456"/>
      <c r="AC75" s="456"/>
      <c r="AD75" s="456"/>
      <c r="AE75" s="456"/>
      <c r="AF75" s="456"/>
      <c r="AG75" s="456"/>
      <c r="AH75" s="456"/>
      <c r="AI75" s="456"/>
      <c r="AJ75" s="456"/>
    </row>
    <row r="76" spans="1:36" s="43" customFormat="1" ht="15" customHeight="1">
      <c r="A76" s="727"/>
      <c r="B76" s="727">
        <v>1</v>
      </c>
      <c r="C76" s="552"/>
      <c r="D76" s="552"/>
      <c r="E76" s="566"/>
      <c r="F76" s="566"/>
      <c r="G76" s="566"/>
      <c r="H76" s="566"/>
      <c r="I76" s="252"/>
      <c r="J76" s="233"/>
      <c r="L76" s="547" t="str">
        <f>mergeValue(A76) &amp;"."&amp; mergeValue(B76)</f>
        <v>1.1</v>
      </c>
      <c r="M76" s="209" t="s">
        <v>32</v>
      </c>
      <c r="N76" s="415"/>
      <c r="O76" s="722"/>
      <c r="P76" s="722"/>
      <c r="Q76" s="722"/>
      <c r="R76" s="722"/>
      <c r="S76" s="722"/>
      <c r="T76" s="722"/>
      <c r="U76" s="722"/>
      <c r="V76" s="722"/>
      <c r="W76" s="241"/>
      <c r="X76" s="439"/>
      <c r="Y76" s="439"/>
      <c r="Z76" s="439"/>
      <c r="AA76" s="439"/>
      <c r="AB76" s="439"/>
      <c r="AC76" s="439"/>
      <c r="AD76" s="439"/>
      <c r="AE76" s="439"/>
      <c r="AF76" s="439"/>
      <c r="AG76" s="439"/>
      <c r="AH76" s="439"/>
      <c r="AI76" s="439"/>
      <c r="AJ76" s="439"/>
    </row>
    <row r="77" spans="1:36" s="43" customFormat="1" ht="24.95" customHeight="1">
      <c r="A77" s="727"/>
      <c r="B77" s="727"/>
      <c r="C77" s="727">
        <v>1</v>
      </c>
      <c r="D77" s="552"/>
      <c r="E77" s="566"/>
      <c r="F77" s="566"/>
      <c r="G77" s="566"/>
      <c r="H77" s="566"/>
      <c r="I77" s="569"/>
      <c r="J77" s="233"/>
      <c r="K77" s="254"/>
      <c r="L77" s="547" t="str">
        <f>mergeValue(A77) &amp;"."&amp; mergeValue(B77)&amp;"."&amp; mergeValue(C77)</f>
        <v>1.1.1</v>
      </c>
      <c r="M77" s="210" t="s">
        <v>1016</v>
      </c>
      <c r="N77" s="415"/>
      <c r="O77" s="722"/>
      <c r="P77" s="722"/>
      <c r="Q77" s="722"/>
      <c r="R77" s="722"/>
      <c r="S77" s="722"/>
      <c r="T77" s="722"/>
      <c r="U77" s="722"/>
      <c r="V77" s="722"/>
      <c r="W77" s="241"/>
      <c r="X77" s="439"/>
      <c r="Y77" s="439"/>
      <c r="Z77" s="439"/>
      <c r="AA77" s="439"/>
      <c r="AB77" s="439"/>
      <c r="AC77" s="439"/>
      <c r="AD77" s="439"/>
      <c r="AE77" s="439"/>
      <c r="AF77" s="439"/>
      <c r="AG77" s="439"/>
      <c r="AH77" s="439"/>
      <c r="AI77" s="439"/>
      <c r="AJ77" s="439"/>
    </row>
    <row r="78" spans="1:36" s="43" customFormat="1" ht="15" customHeight="1">
      <c r="A78" s="727"/>
      <c r="B78" s="727"/>
      <c r="C78" s="727"/>
      <c r="D78" s="727">
        <v>1</v>
      </c>
      <c r="E78" s="566"/>
      <c r="F78" s="566"/>
      <c r="G78" s="566"/>
      <c r="H78" s="566"/>
      <c r="I78" s="721"/>
      <c r="J78" s="233"/>
      <c r="K78" s="254"/>
      <c r="L78" s="547" t="str">
        <f>mergeValue(A78) &amp;"."&amp; mergeValue(B78)&amp;"."&amp; mergeValue(C78)&amp;"."&amp; mergeValue(D78)</f>
        <v>1.1.1.1</v>
      </c>
      <c r="M78" s="211" t="s">
        <v>942</v>
      </c>
      <c r="N78" s="415"/>
      <c r="O78" s="698"/>
      <c r="P78" s="699"/>
      <c r="Q78" s="699"/>
      <c r="R78" s="699"/>
      <c r="S78" s="699"/>
      <c r="T78" s="699"/>
      <c r="U78" s="699"/>
      <c r="V78" s="700"/>
      <c r="W78" s="241"/>
      <c r="X78" s="439"/>
      <c r="Y78" s="439"/>
      <c r="Z78" s="439"/>
      <c r="AA78" s="439"/>
      <c r="AB78" s="439"/>
      <c r="AC78" s="439"/>
      <c r="AD78" s="439"/>
      <c r="AE78" s="439"/>
      <c r="AF78" s="439"/>
      <c r="AG78" s="439"/>
      <c r="AH78" s="439"/>
      <c r="AI78" s="439"/>
      <c r="AJ78" s="439"/>
    </row>
    <row r="79" spans="1:36" s="43" customFormat="1" ht="15" customHeight="1">
      <c r="A79" s="727"/>
      <c r="B79" s="727"/>
      <c r="C79" s="727"/>
      <c r="D79" s="727"/>
      <c r="E79" s="727">
        <v>1</v>
      </c>
      <c r="F79" s="566"/>
      <c r="G79" s="566"/>
      <c r="H79" s="566"/>
      <c r="I79" s="721"/>
      <c r="J79" s="721"/>
      <c r="K79" s="254"/>
      <c r="L79" s="547" t="str">
        <f>mergeValue(A79) &amp;"."&amp; mergeValue(B79)&amp;"."&amp; mergeValue(C79)&amp;"."&amp; mergeValue(D79)&amp;"."&amp; mergeValue(E79)</f>
        <v>1.1.1.1.1</v>
      </c>
      <c r="M79" s="224" t="s">
        <v>20</v>
      </c>
      <c r="N79" s="416"/>
      <c r="O79" s="848"/>
      <c r="P79" s="849"/>
      <c r="Q79" s="849"/>
      <c r="R79" s="849"/>
      <c r="S79" s="849"/>
      <c r="T79" s="849"/>
      <c r="U79" s="849"/>
      <c r="V79" s="850"/>
      <c r="W79" s="241"/>
      <c r="X79" s="439"/>
      <c r="Y79" s="516" t="str">
        <f>strCheckUnique(Z79:Z82)</f>
        <v/>
      </c>
      <c r="Z79" s="439"/>
      <c r="AA79" s="516"/>
      <c r="AB79" s="439"/>
      <c r="AC79" s="439"/>
      <c r="AD79" s="439"/>
      <c r="AE79" s="439"/>
      <c r="AF79" s="439"/>
      <c r="AG79" s="439"/>
      <c r="AH79" s="439"/>
      <c r="AI79" s="439"/>
      <c r="AJ79" s="439"/>
    </row>
    <row r="80" spans="1:36" s="43" customFormat="1" ht="16.5" customHeight="1">
      <c r="A80" s="727"/>
      <c r="B80" s="727"/>
      <c r="C80" s="727"/>
      <c r="D80" s="727"/>
      <c r="E80" s="727"/>
      <c r="F80" s="552">
        <v>1</v>
      </c>
      <c r="G80" s="552"/>
      <c r="H80" s="552"/>
      <c r="I80" s="721"/>
      <c r="J80" s="721"/>
      <c r="K80" s="441"/>
      <c r="L80" s="547" t="str">
        <f>mergeValue(A80) &amp;"."&amp; mergeValue(B80)&amp;"."&amp; mergeValue(C80)&amp;"."&amp; mergeValue(D80)&amp;"."&amp; mergeValue(E80)&amp;"."&amp; mergeValue(F80)</f>
        <v>1.1.1.1.1.1</v>
      </c>
      <c r="M80" s="542"/>
      <c r="N80" s="448"/>
      <c r="O80" s="245"/>
      <c r="P80" s="245"/>
      <c r="Q80" s="245"/>
      <c r="R80" s="688"/>
      <c r="S80" s="690" t="s">
        <v>107</v>
      </c>
      <c r="T80" s="688"/>
      <c r="U80" s="690" t="s">
        <v>108</v>
      </c>
      <c r="V80" s="141"/>
      <c r="W80" s="241"/>
      <c r="X80" s="439" t="str">
        <f>strCheckDate(O81:V81)</f>
        <v/>
      </c>
      <c r="Y80" s="516"/>
      <c r="Z80" s="516" t="str">
        <f>IF(M80="","",M80 )</f>
        <v/>
      </c>
      <c r="AA80" s="516"/>
      <c r="AB80" s="516"/>
      <c r="AC80" s="516"/>
      <c r="AD80" s="439"/>
      <c r="AE80" s="439"/>
      <c r="AF80" s="439"/>
      <c r="AG80" s="439"/>
      <c r="AH80" s="439"/>
      <c r="AI80" s="439"/>
      <c r="AJ80" s="439"/>
    </row>
    <row r="81" spans="1:42" s="43" customFormat="1" ht="0.2" customHeight="1">
      <c r="A81" s="727"/>
      <c r="B81" s="727"/>
      <c r="C81" s="727"/>
      <c r="D81" s="727"/>
      <c r="E81" s="727"/>
      <c r="F81" s="552"/>
      <c r="G81" s="552"/>
      <c r="H81" s="552"/>
      <c r="I81" s="721"/>
      <c r="J81" s="721"/>
      <c r="K81" s="441"/>
      <c r="L81" s="247"/>
      <c r="M81" s="257"/>
      <c r="N81" s="449"/>
      <c r="O81" s="245"/>
      <c r="P81" s="245"/>
      <c r="Q81" s="438" t="str">
        <f>R80 &amp; "-" &amp; T80</f>
        <v>-</v>
      </c>
      <c r="R81" s="689"/>
      <c r="S81" s="691"/>
      <c r="T81" s="689"/>
      <c r="U81" s="691"/>
      <c r="V81" s="141"/>
      <c r="W81" s="243"/>
      <c r="X81" s="439"/>
      <c r="Y81" s="439"/>
      <c r="Z81" s="439"/>
      <c r="AA81" s="439"/>
      <c r="AB81" s="439"/>
      <c r="AC81" s="439"/>
      <c r="AD81" s="439"/>
      <c r="AE81" s="439"/>
      <c r="AF81" s="439"/>
      <c r="AG81" s="439"/>
      <c r="AH81" s="439"/>
      <c r="AI81" s="439"/>
      <c r="AJ81" s="439"/>
    </row>
    <row r="82" spans="1:42" ht="15" customHeight="1">
      <c r="A82" s="727"/>
      <c r="B82" s="727"/>
      <c r="C82" s="727"/>
      <c r="D82" s="727"/>
      <c r="E82" s="727"/>
      <c r="F82" s="552"/>
      <c r="G82" s="552"/>
      <c r="H82" s="552"/>
      <c r="I82" s="721"/>
      <c r="J82" s="721"/>
      <c r="K82" s="568"/>
      <c r="L82" s="145"/>
      <c r="M82" s="227" t="s">
        <v>974</v>
      </c>
      <c r="N82" s="215"/>
      <c r="O82" s="270"/>
      <c r="P82" s="270"/>
      <c r="Q82" s="270"/>
      <c r="R82" s="207"/>
      <c r="S82" s="208"/>
      <c r="T82" s="235"/>
      <c r="U82" s="405"/>
      <c r="V82" s="208"/>
      <c r="W82" s="239"/>
      <c r="X82" s="456"/>
      <c r="Y82" s="456"/>
      <c r="Z82" s="456"/>
      <c r="AA82" s="456"/>
      <c r="AB82" s="456"/>
      <c r="AC82" s="456"/>
      <c r="AD82" s="456"/>
      <c r="AE82" s="456"/>
      <c r="AF82" s="456"/>
      <c r="AG82" s="456"/>
      <c r="AH82" s="456"/>
      <c r="AI82" s="456"/>
      <c r="AJ82" s="456"/>
    </row>
    <row r="83" spans="1:42" ht="15" customHeight="1">
      <c r="A83" s="727"/>
      <c r="B83" s="727"/>
      <c r="C83" s="727"/>
      <c r="D83" s="727"/>
      <c r="E83" s="552"/>
      <c r="F83" s="566"/>
      <c r="G83" s="566"/>
      <c r="H83" s="566"/>
      <c r="I83" s="721"/>
      <c r="J83" s="100"/>
      <c r="K83" s="568"/>
      <c r="L83" s="145"/>
      <c r="M83" s="215" t="s">
        <v>23</v>
      </c>
      <c r="N83" s="214"/>
      <c r="O83" s="206"/>
      <c r="P83" s="206"/>
      <c r="Q83" s="206"/>
      <c r="R83" s="207"/>
      <c r="S83" s="208"/>
      <c r="T83" s="235"/>
      <c r="U83" s="214"/>
      <c r="V83" s="208"/>
      <c r="W83" s="240"/>
      <c r="X83" s="456"/>
      <c r="Y83" s="456"/>
      <c r="Z83" s="456"/>
      <c r="AA83" s="456"/>
      <c r="AB83" s="456"/>
      <c r="AC83" s="456"/>
      <c r="AD83" s="456"/>
      <c r="AE83" s="456"/>
      <c r="AF83" s="456"/>
      <c r="AG83" s="456"/>
      <c r="AH83" s="456"/>
      <c r="AI83" s="456"/>
      <c r="AJ83" s="456"/>
    </row>
    <row r="84" spans="1:42" ht="15" customHeight="1">
      <c r="A84" s="727"/>
      <c r="B84" s="727"/>
      <c r="C84" s="727"/>
      <c r="D84" s="552"/>
      <c r="E84" s="556"/>
      <c r="F84" s="566"/>
      <c r="G84" s="566"/>
      <c r="H84" s="566"/>
      <c r="I84" s="253"/>
      <c r="J84" s="100"/>
      <c r="K84" s="232"/>
      <c r="L84" s="145"/>
      <c r="M84" s="214" t="s">
        <v>975</v>
      </c>
      <c r="N84" s="213"/>
      <c r="O84" s="206"/>
      <c r="P84" s="206"/>
      <c r="Q84" s="206"/>
      <c r="R84" s="207"/>
      <c r="S84" s="208"/>
      <c r="T84" s="235"/>
      <c r="U84" s="213"/>
      <c r="V84" s="208"/>
      <c r="W84" s="240"/>
      <c r="X84" s="456"/>
      <c r="Y84" s="456"/>
      <c r="Z84" s="456"/>
      <c r="AA84" s="456"/>
      <c r="AB84" s="456"/>
      <c r="AC84" s="456"/>
      <c r="AD84" s="456"/>
      <c r="AE84" s="456"/>
      <c r="AF84" s="456"/>
      <c r="AG84" s="456"/>
      <c r="AH84" s="456"/>
      <c r="AI84" s="456"/>
      <c r="AJ84" s="456"/>
    </row>
    <row r="85" spans="1:42" ht="15" customHeight="1">
      <c r="A85" s="727"/>
      <c r="B85" s="727"/>
      <c r="C85" s="552"/>
      <c r="D85" s="552"/>
      <c r="E85" s="556"/>
      <c r="F85" s="566"/>
      <c r="G85" s="566"/>
      <c r="H85" s="566"/>
      <c r="I85" s="253"/>
      <c r="J85" s="100"/>
      <c r="K85" s="232"/>
      <c r="L85" s="145"/>
      <c r="M85" s="213" t="s">
        <v>982</v>
      </c>
      <c r="N85" s="213"/>
      <c r="O85" s="206"/>
      <c r="P85" s="206"/>
      <c r="Q85" s="206"/>
      <c r="R85" s="207"/>
      <c r="S85" s="208"/>
      <c r="T85" s="235"/>
      <c r="U85" s="213"/>
      <c r="V85" s="208"/>
      <c r="W85" s="240"/>
      <c r="X85" s="456"/>
      <c r="Y85" s="456"/>
      <c r="Z85" s="456"/>
      <c r="AA85" s="456"/>
      <c r="AB85" s="456"/>
      <c r="AC85" s="456"/>
      <c r="AD85" s="456"/>
      <c r="AE85" s="456"/>
      <c r="AF85" s="456"/>
      <c r="AG85" s="456"/>
      <c r="AH85" s="456"/>
      <c r="AI85" s="456"/>
      <c r="AJ85" s="456"/>
    </row>
    <row r="86" spans="1:42" ht="15" customHeight="1">
      <c r="A86" s="727"/>
      <c r="B86" s="552"/>
      <c r="C86" s="556"/>
      <c r="D86" s="556"/>
      <c r="E86" s="556"/>
      <c r="F86" s="566"/>
      <c r="G86" s="566"/>
      <c r="H86" s="566"/>
      <c r="I86" s="253"/>
      <c r="J86" s="100"/>
      <c r="K86" s="232"/>
      <c r="L86" s="145"/>
      <c r="M86" s="229" t="s">
        <v>35</v>
      </c>
      <c r="N86" s="213"/>
      <c r="O86" s="206"/>
      <c r="P86" s="206"/>
      <c r="Q86" s="206"/>
      <c r="R86" s="207"/>
      <c r="S86" s="208"/>
      <c r="T86" s="235"/>
      <c r="U86" s="213"/>
      <c r="V86" s="208"/>
      <c r="W86" s="240"/>
      <c r="X86" s="456"/>
      <c r="Y86" s="456"/>
      <c r="Z86" s="456"/>
      <c r="AA86" s="456"/>
      <c r="AB86" s="456"/>
      <c r="AC86" s="456"/>
      <c r="AD86" s="456"/>
      <c r="AE86" s="456"/>
      <c r="AF86" s="456"/>
      <c r="AG86" s="456"/>
      <c r="AH86" s="456"/>
      <c r="AI86" s="456"/>
      <c r="AJ86" s="456"/>
    </row>
    <row r="87" spans="1:42" ht="15" customHeight="1">
      <c r="A87" s="118"/>
      <c r="B87" s="52"/>
      <c r="C87" s="52"/>
      <c r="D87" s="52"/>
      <c r="E87" s="550"/>
      <c r="F87" s="253"/>
      <c r="G87" s="252"/>
      <c r="H87" s="252"/>
      <c r="I87" s="253"/>
      <c r="L87" s="145"/>
      <c r="M87" s="266" t="s">
        <v>362</v>
      </c>
      <c r="N87" s="213"/>
      <c r="O87" s="206"/>
      <c r="P87" s="206"/>
      <c r="Q87" s="206"/>
      <c r="R87" s="207"/>
      <c r="S87" s="208"/>
      <c r="T87" s="235"/>
      <c r="U87" s="213"/>
      <c r="V87" s="208"/>
      <c r="W87" s="240"/>
      <c r="X87" s="456"/>
      <c r="Y87" s="456"/>
      <c r="Z87" s="456"/>
      <c r="AA87" s="456"/>
      <c r="AB87" s="456"/>
      <c r="AC87" s="456"/>
      <c r="AD87" s="456"/>
      <c r="AE87" s="456"/>
      <c r="AF87" s="456"/>
      <c r="AG87" s="456"/>
      <c r="AH87" s="456"/>
      <c r="AI87" s="456"/>
      <c r="AJ87" s="456"/>
    </row>
    <row r="88" spans="1:42" s="42" customFormat="1" ht="17.100000000000001" customHeight="1">
      <c r="A88" s="42" t="s">
        <v>25</v>
      </c>
      <c r="C88" s="42" t="s">
        <v>90</v>
      </c>
      <c r="V88" s="236"/>
    </row>
    <row r="89" spans="1:42" ht="17.100000000000001" customHeight="1">
      <c r="X89" s="163"/>
      <c r="Y89" s="52"/>
      <c r="Z89" s="52"/>
    </row>
    <row r="90" spans="1:42" ht="16.5" customHeight="1">
      <c r="A90" s="727">
        <v>1</v>
      </c>
      <c r="B90" s="552"/>
      <c r="C90" s="552"/>
      <c r="D90" s="552"/>
      <c r="E90" s="553"/>
      <c r="F90" s="553"/>
      <c r="G90" s="566"/>
      <c r="H90" s="566"/>
      <c r="I90" s="549"/>
      <c r="J90" s="232"/>
      <c r="K90" s="232"/>
      <c r="L90" s="548">
        <f>mergeValue(A90)</f>
        <v>1</v>
      </c>
      <c r="M90" s="264" t="s">
        <v>37</v>
      </c>
      <c r="N90" s="264"/>
      <c r="O90" s="722"/>
      <c r="P90" s="722"/>
      <c r="Q90" s="722"/>
      <c r="R90" s="722"/>
      <c r="S90" s="722"/>
      <c r="T90" s="722"/>
      <c r="U90" s="722"/>
      <c r="V90" s="722"/>
      <c r="W90" s="722"/>
      <c r="X90" s="722"/>
      <c r="Y90" s="722"/>
      <c r="Z90" s="722"/>
      <c r="AA90" s="722"/>
      <c r="AB90" s="722"/>
      <c r="AC90" s="722"/>
      <c r="AD90" s="241"/>
      <c r="AE90" s="456"/>
      <c r="AF90" s="456"/>
      <c r="AG90" s="456"/>
      <c r="AH90" s="456"/>
      <c r="AI90" s="456"/>
      <c r="AJ90" s="456"/>
      <c r="AK90" s="456"/>
      <c r="AL90" s="456"/>
      <c r="AM90" s="456"/>
      <c r="AN90" s="456"/>
      <c r="AO90" s="456"/>
      <c r="AP90" s="456"/>
    </row>
    <row r="91" spans="1:42" s="43" customFormat="1" ht="15" customHeight="1">
      <c r="A91" s="727"/>
      <c r="B91" s="727">
        <v>1</v>
      </c>
      <c r="C91" s="552"/>
      <c r="D91" s="552"/>
      <c r="E91" s="555"/>
      <c r="F91" s="566"/>
      <c r="G91" s="566"/>
      <c r="H91" s="566"/>
      <c r="I91" s="252"/>
      <c r="J91" s="233"/>
      <c r="K91" s="233"/>
      <c r="L91" s="547" t="str">
        <f>mergeValue(A91) &amp;"."&amp; mergeValue(B91)</f>
        <v>1.1</v>
      </c>
      <c r="M91" s="209" t="s">
        <v>32</v>
      </c>
      <c r="N91" s="399"/>
      <c r="O91" s="722"/>
      <c r="P91" s="722"/>
      <c r="Q91" s="722"/>
      <c r="R91" s="722"/>
      <c r="S91" s="722"/>
      <c r="T91" s="722"/>
      <c r="U91" s="722"/>
      <c r="V91" s="722"/>
      <c r="W91" s="722"/>
      <c r="X91" s="722"/>
      <c r="Y91" s="722"/>
      <c r="Z91" s="722"/>
      <c r="AA91" s="722"/>
      <c r="AB91" s="722"/>
      <c r="AC91" s="722"/>
      <c r="AD91" s="241"/>
      <c r="AE91" s="439"/>
      <c r="AF91" s="439"/>
      <c r="AG91" s="439"/>
      <c r="AH91" s="439"/>
      <c r="AI91" s="439"/>
      <c r="AJ91" s="439"/>
      <c r="AK91" s="439"/>
      <c r="AL91" s="439"/>
      <c r="AM91" s="439"/>
      <c r="AN91" s="439"/>
      <c r="AO91" s="439"/>
      <c r="AP91" s="439"/>
    </row>
    <row r="92" spans="1:42" s="43" customFormat="1" ht="24.95" customHeight="1">
      <c r="A92" s="727"/>
      <c r="B92" s="727"/>
      <c r="C92" s="727">
        <v>1</v>
      </c>
      <c r="D92" s="552"/>
      <c r="E92" s="555"/>
      <c r="F92" s="566"/>
      <c r="G92" s="566"/>
      <c r="H92" s="566"/>
      <c r="I92" s="252"/>
      <c r="J92" s="233"/>
      <c r="K92" s="233"/>
      <c r="L92" s="547" t="str">
        <f>mergeValue(A92) &amp;"."&amp; mergeValue(B92)&amp;"."&amp; mergeValue(C92)</f>
        <v>1.1.1</v>
      </c>
      <c r="M92" s="210" t="s">
        <v>1016</v>
      </c>
      <c r="N92" s="400"/>
      <c r="O92" s="722"/>
      <c r="P92" s="722"/>
      <c r="Q92" s="722"/>
      <c r="R92" s="722"/>
      <c r="S92" s="722"/>
      <c r="T92" s="722"/>
      <c r="U92" s="722"/>
      <c r="V92" s="722"/>
      <c r="W92" s="722"/>
      <c r="X92" s="722"/>
      <c r="Y92" s="722"/>
      <c r="Z92" s="722"/>
      <c r="AA92" s="722"/>
      <c r="AB92" s="722"/>
      <c r="AC92" s="722"/>
      <c r="AD92" s="241"/>
      <c r="AE92" s="439"/>
      <c r="AF92" s="439"/>
      <c r="AG92" s="439"/>
      <c r="AH92" s="439"/>
      <c r="AI92" s="439"/>
      <c r="AJ92" s="439"/>
      <c r="AK92" s="439"/>
      <c r="AL92" s="439"/>
      <c r="AM92" s="439"/>
      <c r="AN92" s="439"/>
      <c r="AO92" s="439"/>
      <c r="AP92" s="439"/>
    </row>
    <row r="93" spans="1:42" s="43" customFormat="1" ht="15" customHeight="1">
      <c r="A93" s="727"/>
      <c r="B93" s="727"/>
      <c r="C93" s="727"/>
      <c r="D93" s="727">
        <v>1</v>
      </c>
      <c r="E93" s="555"/>
      <c r="F93" s="566"/>
      <c r="G93" s="566"/>
      <c r="H93" s="721"/>
      <c r="I93" s="551"/>
      <c r="J93" s="551"/>
      <c r="K93" s="233"/>
      <c r="L93" s="547" t="str">
        <f>mergeValue(A93) &amp;"."&amp; mergeValue(B93)&amp;"."&amp; mergeValue(C93)&amp;"."&amp; mergeValue(D93)</f>
        <v>1.1.1.1</v>
      </c>
      <c r="M93" s="211" t="s">
        <v>942</v>
      </c>
      <c r="N93" s="401"/>
      <c r="O93" s="759"/>
      <c r="P93" s="760"/>
      <c r="Q93" s="760"/>
      <c r="R93" s="760"/>
      <c r="S93" s="760"/>
      <c r="T93" s="760"/>
      <c r="U93" s="760"/>
      <c r="V93" s="760"/>
      <c r="W93" s="760"/>
      <c r="X93" s="760"/>
      <c r="Y93" s="760"/>
      <c r="Z93" s="760"/>
      <c r="AA93" s="760"/>
      <c r="AB93" s="760"/>
      <c r="AC93" s="761"/>
      <c r="AD93" s="241"/>
      <c r="AE93" s="439"/>
      <c r="AF93" s="439"/>
      <c r="AG93" s="439"/>
      <c r="AH93" s="439"/>
      <c r="AI93" s="439"/>
      <c r="AJ93" s="439"/>
      <c r="AK93" s="439"/>
      <c r="AL93" s="439"/>
      <c r="AM93" s="439"/>
      <c r="AN93" s="439"/>
      <c r="AO93" s="439"/>
      <c r="AP93" s="439"/>
    </row>
    <row r="94" spans="1:42" s="43" customFormat="1" ht="15" customHeight="1">
      <c r="A94" s="727"/>
      <c r="B94" s="727"/>
      <c r="C94" s="727"/>
      <c r="D94" s="727"/>
      <c r="E94" s="745" t="s">
        <v>117</v>
      </c>
      <c r="F94" s="552"/>
      <c r="G94" s="566"/>
      <c r="H94" s="721"/>
      <c r="I94" s="721"/>
      <c r="J94" s="569"/>
      <c r="K94" s="102"/>
      <c r="L94" s="547" t="str">
        <f>mergeValue(A94) &amp;"."&amp; mergeValue(B94)&amp;"."&amp; mergeValue(C94)&amp;"."&amp; mergeValue(D94)&amp;"."&amp; mergeValue(E94)</f>
        <v>1.1.1.1.1</v>
      </c>
      <c r="M94" s="224" t="s">
        <v>20</v>
      </c>
      <c r="N94" s="398"/>
      <c r="O94" s="695"/>
      <c r="P94" s="696"/>
      <c r="Q94" s="696"/>
      <c r="R94" s="696"/>
      <c r="S94" s="696"/>
      <c r="T94" s="696"/>
      <c r="U94" s="696"/>
      <c r="V94" s="696"/>
      <c r="W94" s="696"/>
      <c r="X94" s="696"/>
      <c r="Y94" s="696"/>
      <c r="Z94" s="696"/>
      <c r="AA94" s="696"/>
      <c r="AB94" s="696"/>
      <c r="AC94" s="697"/>
      <c r="AD94" s="241"/>
      <c r="AE94" s="439"/>
      <c r="AF94" s="516" t="str">
        <f>strCheckUnique(AG94:AG100)</f>
        <v/>
      </c>
      <c r="AG94" s="439"/>
      <c r="AH94" s="516"/>
      <c r="AI94" s="439"/>
      <c r="AJ94" s="439"/>
      <c r="AK94" s="439"/>
      <c r="AL94" s="439"/>
      <c r="AM94" s="439"/>
      <c r="AN94" s="439"/>
      <c r="AO94" s="439"/>
      <c r="AP94" s="439"/>
    </row>
    <row r="95" spans="1:42" s="43" customFormat="1" ht="17.100000000000001" customHeight="1">
      <c r="A95" s="727"/>
      <c r="B95" s="727"/>
      <c r="C95" s="727"/>
      <c r="D95" s="727"/>
      <c r="E95" s="745"/>
      <c r="F95" s="727">
        <v>1</v>
      </c>
      <c r="G95" s="552"/>
      <c r="H95" s="721"/>
      <c r="I95" s="721"/>
      <c r="J95" s="721"/>
      <c r="K95" s="102"/>
      <c r="L95" s="547" t="str">
        <f>mergeValue(A95) &amp;"."&amp; mergeValue(B95)&amp;"."&amp; mergeValue(C95)&amp;"."&amp; mergeValue(D95)&amp;"."&amp; mergeValue(E95)&amp;"."&amp; mergeValue(F95)</f>
        <v>1.1.1.1.1.1</v>
      </c>
      <c r="M95" s="542"/>
      <c r="N95" s="257"/>
      <c r="O95" s="245"/>
      <c r="P95" s="245"/>
      <c r="Q95" s="245"/>
      <c r="R95" s="245"/>
      <c r="S95" s="391"/>
      <c r="T95" s="391"/>
      <c r="U95" s="391"/>
      <c r="V95" s="391"/>
      <c r="W95" s="391"/>
      <c r="X95" s="438" t="str">
        <f>Y95 &amp; "-" &amp; AA95</f>
        <v>-</v>
      </c>
      <c r="Y95" s="688"/>
      <c r="Z95" s="758" t="s">
        <v>107</v>
      </c>
      <c r="AA95" s="756"/>
      <c r="AB95" s="754" t="s">
        <v>108</v>
      </c>
      <c r="AC95" s="141"/>
      <c r="AD95" s="241"/>
      <c r="AE95" s="439" t="str">
        <f>strCheckDate(O95:AC95)</f>
        <v/>
      </c>
      <c r="AF95" s="516"/>
      <c r="AG95" s="516" t="str">
        <f>IF(M95="","",M95 )</f>
        <v/>
      </c>
      <c r="AH95" s="516"/>
      <c r="AI95" s="516"/>
      <c r="AJ95" s="516"/>
      <c r="AK95" s="439"/>
      <c r="AL95" s="439"/>
      <c r="AM95" s="439"/>
      <c r="AN95" s="439"/>
      <c r="AO95" s="439"/>
      <c r="AP95" s="439"/>
    </row>
    <row r="96" spans="1:42" s="43" customFormat="1" ht="17.100000000000001" customHeight="1">
      <c r="A96" s="727"/>
      <c r="B96" s="727"/>
      <c r="C96" s="727"/>
      <c r="D96" s="727"/>
      <c r="E96" s="745"/>
      <c r="F96" s="727"/>
      <c r="G96" s="552">
        <v>1</v>
      </c>
      <c r="H96" s="721"/>
      <c r="I96" s="721"/>
      <c r="J96" s="721"/>
      <c r="K96" s="441"/>
      <c r="L96" s="547" t="str">
        <f>mergeValue(A96) &amp;"."&amp; mergeValue(B96)&amp;"."&amp; mergeValue(C96)&amp;"."&amp; mergeValue(D96)&amp;"."&amp; mergeValue(E96)&amp;"."&amp; mergeValue(F96)&amp;"."&amp; mergeValue(G96)</f>
        <v>1.1.1.1.1.1.1</v>
      </c>
      <c r="M96" s="248"/>
      <c r="N96" s="392"/>
      <c r="O96" s="245"/>
      <c r="P96" s="391"/>
      <c r="Q96" s="391"/>
      <c r="R96" s="391"/>
      <c r="S96" s="391"/>
      <c r="T96" s="391"/>
      <c r="U96" s="391"/>
      <c r="V96" s="391"/>
      <c r="W96" s="391"/>
      <c r="X96" s="438" t="str">
        <f>Y96 &amp; "-" &amp; AA96</f>
        <v>-</v>
      </c>
      <c r="Y96" s="737"/>
      <c r="Z96" s="738"/>
      <c r="AA96" s="757"/>
      <c r="AB96" s="755"/>
      <c r="AC96" s="418"/>
      <c r="AD96" s="239"/>
      <c r="AE96" s="439" t="str">
        <f>strCheckDate(O96:AC96)</f>
        <v/>
      </c>
      <c r="AF96" s="439"/>
      <c r="AG96" s="439"/>
      <c r="AH96" s="516"/>
      <c r="AI96" s="439"/>
      <c r="AJ96" s="439"/>
      <c r="AK96" s="439"/>
      <c r="AL96" s="439"/>
      <c r="AM96" s="439"/>
      <c r="AN96" s="439"/>
      <c r="AO96" s="439"/>
      <c r="AP96" s="439"/>
    </row>
    <row r="97" spans="1:42" s="43" customFormat="1" ht="0.2" customHeight="1">
      <c r="A97" s="727"/>
      <c r="B97" s="727"/>
      <c r="C97" s="727"/>
      <c r="D97" s="727"/>
      <c r="E97" s="745"/>
      <c r="F97" s="727"/>
      <c r="G97" s="552"/>
      <c r="H97" s="721"/>
      <c r="I97" s="721"/>
      <c r="J97" s="721"/>
      <c r="K97" s="567"/>
      <c r="L97" s="403"/>
      <c r="M97" s="257"/>
      <c r="N97" s="257"/>
      <c r="O97" s="245"/>
      <c r="P97" s="245"/>
      <c r="Q97" s="245"/>
      <c r="R97" s="245"/>
      <c r="S97" s="391"/>
      <c r="T97" s="391"/>
      <c r="U97" s="391"/>
      <c r="V97" s="391"/>
      <c r="W97" s="391"/>
      <c r="X97" s="438"/>
      <c r="Y97" s="737"/>
      <c r="Z97" s="738"/>
      <c r="AA97" s="757"/>
      <c r="AB97" s="755"/>
      <c r="AC97" s="418"/>
      <c r="AD97" s="239"/>
      <c r="AE97" s="439"/>
      <c r="AF97" s="439"/>
      <c r="AG97" s="439"/>
      <c r="AH97" s="516"/>
      <c r="AI97" s="439"/>
      <c r="AJ97" s="439"/>
      <c r="AK97" s="439"/>
      <c r="AL97" s="439"/>
      <c r="AM97" s="439"/>
      <c r="AN97" s="439"/>
      <c r="AO97" s="439"/>
      <c r="AP97" s="439"/>
    </row>
    <row r="98" spans="1:42" s="43" customFormat="1" ht="15" customHeight="1">
      <c r="A98" s="727"/>
      <c r="B98" s="727"/>
      <c r="C98" s="727"/>
      <c r="D98" s="727"/>
      <c r="E98" s="745"/>
      <c r="F98" s="727"/>
      <c r="G98" s="552"/>
      <c r="H98" s="721"/>
      <c r="I98" s="721"/>
      <c r="J98" s="721"/>
      <c r="K98" s="102"/>
      <c r="L98" s="145"/>
      <c r="M98" s="228" t="s">
        <v>60</v>
      </c>
      <c r="N98" s="574"/>
      <c r="O98" s="572"/>
      <c r="P98" s="573"/>
      <c r="Q98" s="572"/>
      <c r="R98" s="573"/>
      <c r="S98" s="573"/>
      <c r="T98" s="573"/>
      <c r="U98" s="573"/>
      <c r="V98" s="573"/>
      <c r="W98" s="577"/>
      <c r="X98" s="577"/>
      <c r="Y98" s="577"/>
      <c r="Z98" s="577"/>
      <c r="AA98" s="577"/>
      <c r="AB98" s="577"/>
      <c r="AC98" s="577"/>
      <c r="AD98" s="452"/>
      <c r="AE98" s="439"/>
      <c r="AF98" s="439"/>
      <c r="AG98" s="439"/>
      <c r="AH98" s="516">
        <f ca="1">OFFSET(AH98,-1,0)</f>
        <v>0</v>
      </c>
      <c r="AI98" s="439"/>
      <c r="AJ98" s="439"/>
      <c r="AK98" s="439"/>
      <c r="AL98" s="439"/>
      <c r="AM98" s="439"/>
      <c r="AN98" s="439"/>
      <c r="AO98" s="439"/>
      <c r="AP98" s="439"/>
    </row>
    <row r="99" spans="1:42" ht="15" customHeight="1">
      <c r="A99" s="727"/>
      <c r="B99" s="727"/>
      <c r="C99" s="727"/>
      <c r="D99" s="727"/>
      <c r="E99" s="745"/>
      <c r="F99" s="556"/>
      <c r="G99" s="566"/>
      <c r="H99" s="721"/>
      <c r="I99" s="721"/>
      <c r="J99" s="102"/>
      <c r="K99" s="102"/>
      <c r="L99" s="251"/>
      <c r="M99" s="227" t="s">
        <v>974</v>
      </c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409"/>
      <c r="AC99" s="409"/>
      <c r="AD99" s="240"/>
      <c r="AE99" s="456"/>
      <c r="AF99" s="456"/>
      <c r="AG99" s="456"/>
      <c r="AH99" s="456"/>
      <c r="AI99" s="456"/>
      <c r="AJ99" s="456"/>
      <c r="AK99" s="456"/>
      <c r="AL99" s="456"/>
      <c r="AM99" s="456"/>
      <c r="AN99" s="456"/>
      <c r="AO99" s="456"/>
      <c r="AP99" s="456"/>
    </row>
    <row r="100" spans="1:42" ht="15" customHeight="1">
      <c r="A100" s="727"/>
      <c r="B100" s="727"/>
      <c r="C100" s="727"/>
      <c r="D100" s="727"/>
      <c r="E100" s="555"/>
      <c r="F100" s="556"/>
      <c r="G100" s="566"/>
      <c r="H100" s="567"/>
      <c r="I100" s="569"/>
      <c r="J100" s="100"/>
      <c r="K100" s="100"/>
      <c r="L100" s="145"/>
      <c r="M100" s="215" t="s">
        <v>23</v>
      </c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409"/>
      <c r="AC100" s="409"/>
      <c r="AD100" s="240"/>
      <c r="AE100" s="456"/>
      <c r="AF100" s="456"/>
      <c r="AG100" s="456"/>
      <c r="AH100" s="456"/>
      <c r="AI100" s="456"/>
      <c r="AJ100" s="456"/>
      <c r="AK100" s="456"/>
      <c r="AL100" s="456"/>
      <c r="AM100" s="456"/>
      <c r="AN100" s="456"/>
      <c r="AO100" s="456"/>
      <c r="AP100" s="456"/>
    </row>
    <row r="101" spans="1:42" ht="15" customHeight="1">
      <c r="A101" s="727"/>
      <c r="B101" s="727"/>
      <c r="C101" s="727"/>
      <c r="D101" s="559"/>
      <c r="E101" s="559"/>
      <c r="F101" s="561"/>
      <c r="G101" s="559"/>
      <c r="H101" s="232"/>
      <c r="I101" s="232"/>
      <c r="J101" s="100"/>
      <c r="K101" s="100"/>
      <c r="L101" s="145"/>
      <c r="M101" s="214" t="s">
        <v>975</v>
      </c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410"/>
      <c r="AC101" s="410"/>
      <c r="AD101" s="240"/>
      <c r="AE101" s="456"/>
      <c r="AF101" s="456"/>
      <c r="AG101" s="456"/>
      <c r="AH101" s="456"/>
      <c r="AI101" s="456"/>
      <c r="AJ101" s="456"/>
      <c r="AK101" s="456"/>
      <c r="AL101" s="456"/>
      <c r="AM101" s="456"/>
      <c r="AN101" s="456"/>
      <c r="AO101" s="456"/>
      <c r="AP101" s="456"/>
    </row>
    <row r="102" spans="1:42" ht="15" customHeight="1">
      <c r="A102" s="727"/>
      <c r="B102" s="727"/>
      <c r="C102" s="559"/>
      <c r="D102" s="559"/>
      <c r="E102" s="559"/>
      <c r="F102" s="561"/>
      <c r="G102" s="559"/>
      <c r="H102" s="232"/>
      <c r="I102" s="232"/>
      <c r="J102" s="100"/>
      <c r="K102" s="100"/>
      <c r="L102" s="145"/>
      <c r="M102" s="213" t="s">
        <v>982</v>
      </c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406"/>
      <c r="AC102" s="406"/>
      <c r="AD102" s="240"/>
      <c r="AE102" s="456"/>
      <c r="AF102" s="456"/>
      <c r="AG102" s="456"/>
      <c r="AH102" s="456"/>
      <c r="AI102" s="456"/>
      <c r="AJ102" s="456"/>
      <c r="AK102" s="456"/>
      <c r="AL102" s="456"/>
      <c r="AM102" s="456"/>
      <c r="AN102" s="456"/>
      <c r="AO102" s="456"/>
      <c r="AP102" s="456"/>
    </row>
    <row r="103" spans="1:42" ht="15" customHeight="1">
      <c r="A103" s="727"/>
      <c r="B103" s="559"/>
      <c r="C103" s="559"/>
      <c r="D103" s="559"/>
      <c r="E103" s="559"/>
      <c r="F103" s="561"/>
      <c r="G103" s="559"/>
      <c r="H103" s="232"/>
      <c r="I103" s="232"/>
      <c r="J103" s="100"/>
      <c r="K103" s="100"/>
      <c r="L103" s="145"/>
      <c r="M103" s="229" t="s">
        <v>35</v>
      </c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407"/>
      <c r="AC103" s="407"/>
      <c r="AD103" s="240"/>
      <c r="AE103" s="456"/>
      <c r="AF103" s="456"/>
      <c r="AG103" s="456"/>
      <c r="AH103" s="456"/>
      <c r="AI103" s="456"/>
      <c r="AJ103" s="456"/>
      <c r="AK103" s="456"/>
      <c r="AL103" s="456"/>
      <c r="AM103" s="456"/>
      <c r="AN103" s="456"/>
      <c r="AO103" s="456"/>
      <c r="AP103" s="456"/>
    </row>
    <row r="104" spans="1:42" ht="15" customHeight="1">
      <c r="A104" s="552"/>
      <c r="B104" s="559"/>
      <c r="C104" s="559"/>
      <c r="D104" s="559"/>
      <c r="E104" s="559"/>
      <c r="F104" s="561"/>
      <c r="G104" s="559"/>
      <c r="H104" s="570"/>
      <c r="I104" s="570"/>
      <c r="J104" s="571"/>
      <c r="K104" s="571"/>
      <c r="L104" s="145"/>
      <c r="M104" s="266" t="s">
        <v>362</v>
      </c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411"/>
      <c r="AC104" s="411"/>
      <c r="AD104" s="240"/>
      <c r="AE104" s="456"/>
      <c r="AF104" s="456"/>
      <c r="AG104" s="456"/>
      <c r="AH104" s="456"/>
      <c r="AI104" s="456"/>
      <c r="AJ104" s="456"/>
      <c r="AK104" s="456"/>
      <c r="AL104" s="456"/>
      <c r="AM104" s="456"/>
      <c r="AN104" s="456"/>
      <c r="AO104" s="456"/>
      <c r="AP104" s="456"/>
    </row>
    <row r="105" spans="1:42" s="43" customFormat="1" ht="17.100000000000001" customHeight="1">
      <c r="A105" s="439"/>
      <c r="B105" s="439"/>
      <c r="C105" s="439"/>
      <c r="D105" s="439"/>
      <c r="E105" s="439"/>
      <c r="F105" s="578"/>
      <c r="G105" s="552">
        <v>1</v>
      </c>
      <c r="H105" s="252"/>
      <c r="I105" s="253"/>
      <c r="J105" s="100"/>
      <c r="K105" s="441"/>
      <c r="L105" s="547" t="str">
        <f>mergeValue(A105) &amp;"."&amp; mergeValue(B105)&amp;"."&amp; mergeValue(C105)&amp;"."&amp; mergeValue(D105)&amp;"."&amp; mergeValue(E105)&amp;"."&amp; mergeValue(F105)&amp;"."&amp; mergeValue(G105)</f>
        <v>......1</v>
      </c>
      <c r="M105" s="248"/>
      <c r="N105" s="392"/>
      <c r="O105" s="245"/>
      <c r="P105" s="391"/>
      <c r="Q105" s="391"/>
      <c r="R105" s="391"/>
      <c r="S105" s="391"/>
      <c r="T105" s="391"/>
      <c r="U105" s="391"/>
      <c r="V105" s="391"/>
      <c r="W105" s="391"/>
      <c r="X105" s="438" t="str">
        <f>Y105 &amp; "-" &amp; AA105</f>
        <v>-</v>
      </c>
      <c r="Y105" s="93"/>
      <c r="Z105" s="455" t="s">
        <v>107</v>
      </c>
      <c r="AA105" s="93"/>
      <c r="AB105" s="160" t="s">
        <v>108</v>
      </c>
      <c r="AC105" s="418"/>
      <c r="AD105" s="239"/>
      <c r="AE105" s="439" t="str">
        <f>strCheckDate(O105:AC105)</f>
        <v/>
      </c>
      <c r="AF105" s="439"/>
      <c r="AG105" s="439"/>
      <c r="AH105" s="516"/>
      <c r="AI105" s="439"/>
      <c r="AJ105" s="439"/>
      <c r="AK105" s="439"/>
      <c r="AL105" s="439"/>
      <c r="AM105" s="439"/>
      <c r="AN105" s="439"/>
      <c r="AO105" s="439"/>
      <c r="AP105" s="439"/>
    </row>
    <row r="106" spans="1:42" ht="17.100000000000001" customHeight="1">
      <c r="A106" s="456"/>
      <c r="B106" s="456"/>
      <c r="C106" s="456"/>
      <c r="D106" s="456"/>
      <c r="E106" s="456"/>
      <c r="F106" s="456"/>
      <c r="G106" s="456"/>
    </row>
    <row r="108" spans="1:42" s="42" customFormat="1" ht="17.100000000000001" hidden="1" customHeight="1">
      <c r="F108" s="42" t="s">
        <v>25</v>
      </c>
      <c r="I108" s="42" t="s">
        <v>91</v>
      </c>
      <c r="U108" s="236"/>
    </row>
    <row r="109" spans="1:42" ht="17.100000000000001" hidden="1" customHeight="1">
      <c r="T109" s="163"/>
      <c r="U109" s="52"/>
    </row>
    <row r="110" spans="1:42" ht="16.5" hidden="1" customHeight="1">
      <c r="F110" s="232"/>
      <c r="G110" s="232"/>
      <c r="H110" s="232"/>
      <c r="I110" s="232"/>
      <c r="J110" s="232"/>
      <c r="K110" s="232"/>
      <c r="L110" s="261" t="s">
        <v>117</v>
      </c>
      <c r="M110" s="256" t="s">
        <v>37</v>
      </c>
      <c r="N110" s="264"/>
      <c r="O110" s="749"/>
      <c r="P110" s="750"/>
      <c r="Q110" s="750"/>
      <c r="R110" s="750"/>
      <c r="S110" s="750"/>
      <c r="T110" s="750"/>
      <c r="U110" s="750"/>
      <c r="V110" s="751"/>
      <c r="W110" s="241"/>
      <c r="X110" s="456"/>
      <c r="Y110" s="456"/>
      <c r="Z110" s="456"/>
      <c r="AA110" s="456"/>
      <c r="AB110" s="456"/>
      <c r="AC110" s="456"/>
      <c r="AD110" s="456"/>
      <c r="AE110" s="456"/>
      <c r="AF110" s="456"/>
      <c r="AG110" s="456"/>
      <c r="AH110" s="456"/>
      <c r="AI110" s="456"/>
    </row>
    <row r="111" spans="1:42" s="43" customFormat="1" ht="15" hidden="1" customHeight="1">
      <c r="F111" s="231"/>
      <c r="G111" s="230"/>
      <c r="H111" s="230"/>
      <c r="I111" s="230"/>
      <c r="J111" s="233"/>
      <c r="L111" s="222" t="s">
        <v>346</v>
      </c>
      <c r="M111" s="209" t="s">
        <v>32</v>
      </c>
      <c r="N111" s="399"/>
      <c r="O111" s="749"/>
      <c r="P111" s="750"/>
      <c r="Q111" s="750"/>
      <c r="R111" s="750"/>
      <c r="S111" s="750"/>
      <c r="T111" s="750"/>
      <c r="U111" s="750"/>
      <c r="V111" s="751"/>
      <c r="W111" s="241"/>
      <c r="X111" s="439"/>
      <c r="Y111" s="439"/>
      <c r="Z111" s="439"/>
      <c r="AA111" s="439"/>
      <c r="AB111" s="439"/>
      <c r="AC111" s="439"/>
      <c r="AD111" s="439"/>
      <c r="AE111" s="439"/>
      <c r="AF111" s="439"/>
      <c r="AG111" s="439"/>
      <c r="AH111" s="439"/>
      <c r="AI111" s="439"/>
    </row>
    <row r="112" spans="1:42" s="43" customFormat="1" ht="15" hidden="1" customHeight="1">
      <c r="F112" s="231"/>
      <c r="G112" s="230"/>
      <c r="H112" s="230"/>
      <c r="I112" s="230"/>
      <c r="J112" s="233"/>
      <c r="L112" s="222" t="s">
        <v>18</v>
      </c>
      <c r="M112" s="210" t="s">
        <v>17</v>
      </c>
      <c r="N112" s="400"/>
      <c r="O112" s="749"/>
      <c r="P112" s="750"/>
      <c r="Q112" s="750"/>
      <c r="R112" s="750"/>
      <c r="S112" s="750"/>
      <c r="T112" s="750"/>
      <c r="U112" s="750"/>
      <c r="V112" s="751"/>
      <c r="W112" s="241"/>
      <c r="X112" s="439"/>
      <c r="Y112" s="439"/>
      <c r="Z112" s="439"/>
      <c r="AA112" s="439"/>
      <c r="AB112" s="439"/>
      <c r="AC112" s="439"/>
      <c r="AD112" s="439"/>
      <c r="AE112" s="439"/>
      <c r="AF112" s="439"/>
      <c r="AG112" s="439"/>
      <c r="AH112" s="439"/>
      <c r="AI112" s="439"/>
    </row>
    <row r="113" spans="6:35" s="43" customFormat="1" ht="15" hidden="1" customHeight="1">
      <c r="F113" s="231"/>
      <c r="G113" s="230"/>
      <c r="H113" s="230"/>
      <c r="I113" s="230"/>
      <c r="J113" s="233"/>
      <c r="L113" s="222" t="s">
        <v>21</v>
      </c>
      <c r="M113" s="211" t="s">
        <v>40</v>
      </c>
      <c r="N113" s="401"/>
      <c r="O113" s="749"/>
      <c r="P113" s="750"/>
      <c r="Q113" s="750"/>
      <c r="R113" s="750"/>
      <c r="S113" s="750"/>
      <c r="T113" s="750"/>
      <c r="U113" s="750"/>
      <c r="V113" s="751"/>
      <c r="W113" s="241"/>
      <c r="X113" s="439"/>
      <c r="Y113" s="439"/>
      <c r="Z113" s="439"/>
      <c r="AA113" s="439"/>
      <c r="AB113" s="439"/>
      <c r="AC113" s="439"/>
      <c r="AD113" s="439"/>
      <c r="AE113" s="439"/>
      <c r="AF113" s="439"/>
      <c r="AG113" s="439"/>
      <c r="AH113" s="439"/>
      <c r="AI113" s="439"/>
    </row>
    <row r="114" spans="6:35" s="43" customFormat="1" ht="24.95" hidden="1" customHeight="1">
      <c r="F114" s="232"/>
      <c r="G114" s="230"/>
      <c r="H114" s="230"/>
      <c r="I114" s="805"/>
      <c r="J114" s="233"/>
      <c r="L114" s="222"/>
      <c r="M114" s="224"/>
      <c r="N114" s="244"/>
      <c r="O114" s="414"/>
      <c r="P114" s="393"/>
      <c r="Q114" s="393"/>
      <c r="R114" s="393"/>
      <c r="S114" s="393"/>
      <c r="T114" s="393"/>
      <c r="U114" s="393"/>
      <c r="V114" s="394"/>
      <c r="W114" s="243"/>
      <c r="X114" s="439"/>
      <c r="Y114" s="439"/>
      <c r="Z114" s="439"/>
      <c r="AA114" s="439"/>
      <c r="AB114" s="439"/>
      <c r="AC114" s="439"/>
      <c r="AD114" s="439"/>
      <c r="AE114" s="439"/>
      <c r="AF114" s="439"/>
      <c r="AG114" s="439"/>
      <c r="AH114" s="439"/>
      <c r="AI114" s="439"/>
    </row>
    <row r="115" spans="6:35" s="43" customFormat="1" ht="15" hidden="1" customHeight="1">
      <c r="F115" s="234"/>
      <c r="G115" s="230"/>
      <c r="H115" s="230"/>
      <c r="I115" s="805"/>
      <c r="J115" s="806"/>
      <c r="L115" s="222" t="s">
        <v>36</v>
      </c>
      <c r="M115" s="225" t="s">
        <v>20</v>
      </c>
      <c r="N115" s="398"/>
      <c r="O115" s="695"/>
      <c r="P115" s="696"/>
      <c r="Q115" s="696"/>
      <c r="R115" s="696"/>
      <c r="S115" s="696"/>
      <c r="T115" s="696"/>
      <c r="U115" s="696"/>
      <c r="V115" s="697"/>
      <c r="W115" s="241"/>
      <c r="X115" s="439"/>
      <c r="Y115" s="516" t="str">
        <f>strCheckUnique(Z115:Z118)</f>
        <v/>
      </c>
      <c r="Z115" s="439"/>
      <c r="AA115" s="516"/>
      <c r="AB115" s="439"/>
      <c r="AC115" s="439"/>
      <c r="AD115" s="439"/>
      <c r="AE115" s="439"/>
      <c r="AF115" s="439"/>
      <c r="AG115" s="439"/>
      <c r="AH115" s="439"/>
      <c r="AI115" s="439"/>
    </row>
    <row r="116" spans="6:35" s="43" customFormat="1" ht="17.100000000000001" hidden="1" customHeight="1">
      <c r="F116" s="234"/>
      <c r="G116" s="230">
        <v>1</v>
      </c>
      <c r="H116" s="230"/>
      <c r="I116" s="805"/>
      <c r="J116" s="806"/>
      <c r="K116" s="254"/>
      <c r="L116" s="223"/>
      <c r="M116" s="226"/>
      <c r="N116" s="257"/>
      <c r="O116" s="245"/>
      <c r="P116" s="245"/>
      <c r="Q116" s="245"/>
      <c r="R116" s="688"/>
      <c r="S116" s="690" t="s">
        <v>107</v>
      </c>
      <c r="T116" s="688"/>
      <c r="U116" s="758" t="s">
        <v>108</v>
      </c>
      <c r="V116" s="238"/>
      <c r="W116" s="241"/>
      <c r="X116" s="439" t="str">
        <f>strCheckDate(O117:V117)</f>
        <v/>
      </c>
      <c r="Y116" s="516"/>
      <c r="Z116" s="516" t="str">
        <f>IF(M116="","",M116 )</f>
        <v/>
      </c>
      <c r="AA116" s="516"/>
      <c r="AB116" s="516"/>
      <c r="AC116" s="516"/>
      <c r="AD116" s="439"/>
      <c r="AE116" s="439"/>
      <c r="AF116" s="439"/>
      <c r="AG116" s="439"/>
      <c r="AH116" s="439"/>
      <c r="AI116" s="439"/>
    </row>
    <row r="117" spans="6:35" s="43" customFormat="1" ht="0.2" hidden="1" customHeight="1">
      <c r="F117" s="234"/>
      <c r="G117" s="230"/>
      <c r="H117" s="230"/>
      <c r="I117" s="805"/>
      <c r="J117" s="806"/>
      <c r="K117" s="254"/>
      <c r="L117" s="247"/>
      <c r="M117" s="257"/>
      <c r="N117" s="257"/>
      <c r="O117" s="257"/>
      <c r="P117" s="257"/>
      <c r="Q117" s="438" t="str">
        <f>R116 &amp; "-" &amp; T116</f>
        <v>-</v>
      </c>
      <c r="R117" s="689"/>
      <c r="S117" s="691"/>
      <c r="T117" s="689"/>
      <c r="U117" s="853"/>
      <c r="V117" s="238"/>
      <c r="W117" s="243"/>
      <c r="X117" s="439"/>
      <c r="Y117" s="439"/>
      <c r="Z117" s="439"/>
      <c r="AA117" s="439"/>
      <c r="AB117" s="439"/>
      <c r="AC117" s="439"/>
      <c r="AD117" s="439"/>
      <c r="AE117" s="439"/>
      <c r="AF117" s="439"/>
      <c r="AG117" s="439"/>
      <c r="AH117" s="439"/>
      <c r="AI117" s="439"/>
    </row>
    <row r="118" spans="6:35" ht="15" hidden="1" customHeight="1">
      <c r="F118" s="234"/>
      <c r="G118" s="232"/>
      <c r="H118" s="232"/>
      <c r="I118" s="805"/>
      <c r="J118" s="806"/>
      <c r="K118" s="232"/>
      <c r="L118" s="145"/>
      <c r="M118" s="228" t="s">
        <v>43</v>
      </c>
      <c r="N118" s="228"/>
      <c r="O118" s="228"/>
      <c r="P118" s="228"/>
      <c r="Q118" s="228"/>
      <c r="R118" s="228"/>
      <c r="S118" s="228"/>
      <c r="T118" s="228"/>
      <c r="U118" s="409"/>
      <c r="V118" s="208"/>
      <c r="W118" s="239"/>
      <c r="X118" s="456"/>
      <c r="Y118" s="456"/>
      <c r="Z118" s="456"/>
      <c r="AA118" s="456"/>
      <c r="AB118" s="456"/>
      <c r="AC118" s="456"/>
      <c r="AD118" s="456"/>
      <c r="AE118" s="456"/>
      <c r="AF118" s="456"/>
      <c r="AG118" s="456"/>
      <c r="AH118" s="456"/>
      <c r="AI118" s="456"/>
    </row>
    <row r="119" spans="6:35" ht="15" hidden="1" customHeight="1">
      <c r="F119" s="232"/>
      <c r="G119" s="232"/>
      <c r="H119" s="232"/>
      <c r="I119" s="805"/>
      <c r="J119" s="100"/>
      <c r="K119" s="232"/>
      <c r="L119" s="145"/>
      <c r="M119" s="227" t="s">
        <v>23</v>
      </c>
      <c r="N119" s="227"/>
      <c r="O119" s="227"/>
      <c r="P119" s="227"/>
      <c r="Q119" s="227"/>
      <c r="R119" s="227"/>
      <c r="S119" s="227"/>
      <c r="T119" s="227"/>
      <c r="U119" s="410"/>
      <c r="V119" s="208"/>
      <c r="W119" s="240"/>
      <c r="X119" s="456"/>
      <c r="Y119" s="456"/>
      <c r="Z119" s="456"/>
      <c r="AA119" s="456"/>
      <c r="AB119" s="456"/>
      <c r="AC119" s="456"/>
      <c r="AD119" s="456"/>
      <c r="AE119" s="456"/>
      <c r="AF119" s="456"/>
      <c r="AG119" s="456"/>
      <c r="AH119" s="456"/>
      <c r="AI119" s="456"/>
    </row>
    <row r="120" spans="6:35" ht="15" hidden="1" customHeight="1">
      <c r="F120" s="231"/>
      <c r="G120" s="232"/>
      <c r="H120" s="232"/>
      <c r="I120" s="232"/>
      <c r="J120" s="100"/>
      <c r="K120" s="232"/>
      <c r="L120" s="145"/>
      <c r="M120" s="215"/>
      <c r="N120" s="215"/>
      <c r="O120" s="215"/>
      <c r="P120" s="215"/>
      <c r="Q120" s="215"/>
      <c r="R120" s="215"/>
      <c r="S120" s="215"/>
      <c r="T120" s="215"/>
      <c r="U120" s="405"/>
      <c r="V120" s="208"/>
      <c r="W120" s="240"/>
      <c r="X120" s="456"/>
      <c r="Y120" s="456"/>
      <c r="Z120" s="456"/>
      <c r="AA120" s="456"/>
      <c r="AB120" s="456"/>
      <c r="AC120" s="456"/>
      <c r="AD120" s="456"/>
      <c r="AE120" s="456"/>
      <c r="AF120" s="456"/>
      <c r="AG120" s="456"/>
      <c r="AH120" s="456"/>
      <c r="AI120" s="456"/>
    </row>
    <row r="121" spans="6:35" ht="15" hidden="1" customHeight="1">
      <c r="F121" s="231"/>
      <c r="G121" s="232"/>
      <c r="H121" s="232"/>
      <c r="I121" s="232"/>
      <c r="J121" s="100"/>
      <c r="K121" s="232"/>
      <c r="L121" s="145"/>
      <c r="M121" s="214" t="s">
        <v>33</v>
      </c>
      <c r="N121" s="214"/>
      <c r="O121" s="214"/>
      <c r="P121" s="214"/>
      <c r="Q121" s="214"/>
      <c r="R121" s="214"/>
      <c r="S121" s="214"/>
      <c r="T121" s="214"/>
      <c r="U121" s="406"/>
      <c r="V121" s="208"/>
      <c r="W121" s="240"/>
      <c r="X121" s="456"/>
      <c r="Y121" s="456"/>
      <c r="Z121" s="456"/>
      <c r="AA121" s="456"/>
      <c r="AB121" s="456"/>
      <c r="AC121" s="456"/>
      <c r="AD121" s="456"/>
      <c r="AE121" s="456"/>
      <c r="AF121" s="456"/>
      <c r="AG121" s="456"/>
      <c r="AH121" s="456"/>
      <c r="AI121" s="456"/>
    </row>
    <row r="122" spans="6:35" ht="15" hidden="1" customHeight="1">
      <c r="F122" s="231"/>
      <c r="G122" s="232"/>
      <c r="H122" s="232"/>
      <c r="I122" s="232"/>
      <c r="J122" s="100"/>
      <c r="K122" s="232"/>
      <c r="L122" s="145"/>
      <c r="M122" s="213" t="s">
        <v>34</v>
      </c>
      <c r="N122" s="213"/>
      <c r="O122" s="213"/>
      <c r="P122" s="213"/>
      <c r="Q122" s="213"/>
      <c r="R122" s="213"/>
      <c r="S122" s="213"/>
      <c r="T122" s="213"/>
      <c r="U122" s="407"/>
      <c r="V122" s="208"/>
      <c r="W122" s="240"/>
      <c r="X122" s="456"/>
      <c r="Y122" s="456"/>
      <c r="Z122" s="456"/>
      <c r="AA122" s="456"/>
      <c r="AB122" s="456"/>
      <c r="AC122" s="456"/>
      <c r="AD122" s="456"/>
      <c r="AE122" s="456"/>
      <c r="AF122" s="456"/>
      <c r="AG122" s="456"/>
      <c r="AH122" s="456"/>
      <c r="AI122" s="456"/>
    </row>
    <row r="123" spans="6:35" ht="15" hidden="1" customHeight="1">
      <c r="F123" s="231"/>
      <c r="G123" s="232"/>
      <c r="H123" s="232"/>
      <c r="I123" s="232"/>
      <c r="J123" s="100"/>
      <c r="K123" s="232"/>
      <c r="L123" s="145"/>
      <c r="M123" s="229" t="s">
        <v>35</v>
      </c>
      <c r="N123" s="229"/>
      <c r="O123" s="229"/>
      <c r="P123" s="229"/>
      <c r="Q123" s="229"/>
      <c r="R123" s="229"/>
      <c r="S123" s="229"/>
      <c r="T123" s="229"/>
      <c r="U123" s="411"/>
      <c r="V123" s="208"/>
      <c r="W123" s="240"/>
      <c r="X123" s="456"/>
      <c r="Y123" s="456"/>
      <c r="Z123" s="456"/>
      <c r="AA123" s="456"/>
      <c r="AB123" s="456"/>
      <c r="AC123" s="456"/>
      <c r="AD123" s="456"/>
      <c r="AE123" s="456"/>
      <c r="AF123" s="456"/>
      <c r="AG123" s="456"/>
      <c r="AH123" s="456"/>
      <c r="AI123" s="456"/>
    </row>
    <row r="124" spans="6:35" ht="17.100000000000001" hidden="1" customHeight="1">
      <c r="X124" s="456"/>
      <c r="Y124" s="456"/>
      <c r="Z124" s="456"/>
      <c r="AA124" s="456"/>
      <c r="AB124" s="456"/>
      <c r="AC124" s="456"/>
      <c r="AD124" s="456"/>
      <c r="AE124" s="456"/>
      <c r="AF124" s="456"/>
      <c r="AG124" s="456"/>
      <c r="AH124" s="456"/>
    </row>
    <row r="125" spans="6:35" s="42" customFormat="1" ht="17.100000000000001" hidden="1" customHeight="1">
      <c r="F125" s="42" t="s">
        <v>25</v>
      </c>
      <c r="I125" s="42" t="s">
        <v>208</v>
      </c>
      <c r="V125" s="236"/>
      <c r="X125" s="522"/>
      <c r="Y125" s="522"/>
      <c r="Z125" s="522"/>
      <c r="AA125" s="522"/>
      <c r="AB125" s="522"/>
      <c r="AC125" s="522"/>
      <c r="AD125" s="522"/>
      <c r="AE125" s="522"/>
      <c r="AF125" s="522"/>
      <c r="AG125" s="522"/>
      <c r="AH125" s="522"/>
    </row>
    <row r="126" spans="6:35" ht="17.100000000000001" hidden="1" customHeight="1">
      <c r="T126" s="163"/>
      <c r="U126" s="52"/>
      <c r="X126" s="456"/>
      <c r="Y126" s="456"/>
      <c r="Z126" s="456"/>
      <c r="AA126" s="456"/>
      <c r="AB126" s="456"/>
      <c r="AC126" s="456"/>
      <c r="AD126" s="456"/>
      <c r="AE126" s="456"/>
      <c r="AF126" s="456"/>
      <c r="AG126" s="456"/>
      <c r="AH126" s="456"/>
    </row>
    <row r="127" spans="6:35" ht="16.5" hidden="1" customHeight="1">
      <c r="F127" s="232"/>
      <c r="G127" s="232"/>
      <c r="H127" s="232"/>
      <c r="I127" s="232"/>
      <c r="J127" s="232"/>
      <c r="K127" s="232"/>
      <c r="L127" s="261" t="s">
        <v>117</v>
      </c>
      <c r="M127" s="256" t="s">
        <v>37</v>
      </c>
      <c r="N127" s="264"/>
      <c r="O127" s="749"/>
      <c r="P127" s="750"/>
      <c r="Q127" s="750"/>
      <c r="R127" s="750"/>
      <c r="S127" s="750"/>
      <c r="T127" s="750"/>
      <c r="U127" s="750"/>
      <c r="V127" s="751"/>
      <c r="W127" s="241"/>
      <c r="X127" s="456"/>
      <c r="Y127" s="456"/>
      <c r="Z127" s="456"/>
      <c r="AA127" s="456"/>
      <c r="AB127" s="456"/>
      <c r="AC127" s="456"/>
      <c r="AD127" s="456"/>
      <c r="AE127" s="456"/>
      <c r="AF127" s="456"/>
      <c r="AG127" s="456"/>
      <c r="AH127" s="456"/>
      <c r="AI127" s="456"/>
    </row>
    <row r="128" spans="6:35" s="43" customFormat="1" ht="15" hidden="1" customHeight="1">
      <c r="F128" s="231"/>
      <c r="G128" s="230"/>
      <c r="H128" s="230"/>
      <c r="I128" s="230"/>
      <c r="J128" s="233"/>
      <c r="L128" s="222" t="s">
        <v>346</v>
      </c>
      <c r="M128" s="209" t="s">
        <v>32</v>
      </c>
      <c r="N128" s="399"/>
      <c r="O128" s="749"/>
      <c r="P128" s="750"/>
      <c r="Q128" s="750"/>
      <c r="R128" s="750"/>
      <c r="S128" s="750"/>
      <c r="T128" s="750"/>
      <c r="U128" s="750"/>
      <c r="V128" s="751"/>
      <c r="W128" s="241"/>
      <c r="X128" s="439"/>
      <c r="Y128" s="439"/>
      <c r="Z128" s="439"/>
      <c r="AA128" s="439"/>
      <c r="AB128" s="439"/>
      <c r="AC128" s="439"/>
      <c r="AD128" s="439"/>
      <c r="AE128" s="439"/>
      <c r="AF128" s="439"/>
      <c r="AG128" s="439"/>
      <c r="AH128" s="439"/>
      <c r="AI128" s="439"/>
    </row>
    <row r="129" spans="6:35" s="43" customFormat="1" ht="15" hidden="1" customHeight="1">
      <c r="F129" s="231"/>
      <c r="G129" s="230"/>
      <c r="H129" s="230"/>
      <c r="I129" s="230"/>
      <c r="J129" s="233"/>
      <c r="L129" s="222" t="s">
        <v>18</v>
      </c>
      <c r="M129" s="210" t="s">
        <v>17</v>
      </c>
      <c r="N129" s="400"/>
      <c r="O129" s="749"/>
      <c r="P129" s="750"/>
      <c r="Q129" s="750"/>
      <c r="R129" s="750"/>
      <c r="S129" s="750"/>
      <c r="T129" s="750"/>
      <c r="U129" s="750"/>
      <c r="V129" s="751"/>
      <c r="W129" s="241"/>
      <c r="X129" s="439"/>
      <c r="Y129" s="439"/>
      <c r="Z129" s="439"/>
      <c r="AA129" s="439"/>
      <c r="AB129" s="439"/>
      <c r="AC129" s="439"/>
      <c r="AD129" s="439"/>
      <c r="AE129" s="439"/>
      <c r="AF129" s="439"/>
      <c r="AG129" s="439"/>
      <c r="AH129" s="439"/>
      <c r="AI129" s="439"/>
    </row>
    <row r="130" spans="6:35" s="43" customFormat="1" ht="15" hidden="1" customHeight="1">
      <c r="F130" s="231"/>
      <c r="G130" s="230"/>
      <c r="H130" s="230"/>
      <c r="I130" s="230"/>
      <c r="J130" s="233"/>
      <c r="L130" s="222" t="s">
        <v>21</v>
      </c>
      <c r="M130" s="211" t="s">
        <v>40</v>
      </c>
      <c r="N130" s="401"/>
      <c r="O130" s="749"/>
      <c r="P130" s="750"/>
      <c r="Q130" s="750"/>
      <c r="R130" s="750"/>
      <c r="S130" s="750"/>
      <c r="T130" s="750"/>
      <c r="U130" s="750"/>
      <c r="V130" s="751"/>
      <c r="W130" s="241"/>
      <c r="X130" s="439"/>
      <c r="Y130" s="439"/>
      <c r="Z130" s="439"/>
      <c r="AA130" s="439"/>
      <c r="AB130" s="439"/>
      <c r="AC130" s="439"/>
      <c r="AD130" s="439"/>
      <c r="AE130" s="439"/>
      <c r="AF130" s="439"/>
      <c r="AG130" s="439"/>
      <c r="AH130" s="439"/>
      <c r="AI130" s="439"/>
    </row>
    <row r="131" spans="6:35" s="43" customFormat="1" ht="24.95" hidden="1" customHeight="1">
      <c r="F131" s="232"/>
      <c r="G131" s="230"/>
      <c r="H131" s="230"/>
      <c r="I131" s="805"/>
      <c r="J131" s="233"/>
      <c r="L131" s="222"/>
      <c r="M131" s="224"/>
      <c r="N131" s="244"/>
      <c r="O131" s="414"/>
      <c r="P131" s="393"/>
      <c r="Q131" s="393"/>
      <c r="R131" s="393"/>
      <c r="S131" s="393"/>
      <c r="T131" s="393"/>
      <c r="U131" s="393"/>
      <c r="V131" s="394"/>
      <c r="W131" s="243"/>
      <c r="X131" s="439"/>
      <c r="Y131" s="439"/>
      <c r="Z131" s="439"/>
      <c r="AA131" s="439"/>
      <c r="AB131" s="439"/>
      <c r="AC131" s="439"/>
      <c r="AD131" s="439"/>
      <c r="AE131" s="439"/>
      <c r="AF131" s="439"/>
      <c r="AG131" s="439"/>
      <c r="AH131" s="439"/>
      <c r="AI131" s="439"/>
    </row>
    <row r="132" spans="6:35" s="43" customFormat="1" ht="15" hidden="1" customHeight="1">
      <c r="F132" s="234"/>
      <c r="G132" s="230"/>
      <c r="H132" s="230"/>
      <c r="I132" s="805"/>
      <c r="J132" s="806"/>
      <c r="L132" s="222" t="s">
        <v>36</v>
      </c>
      <c r="M132" s="225" t="s">
        <v>20</v>
      </c>
      <c r="N132" s="398"/>
      <c r="O132" s="695"/>
      <c r="P132" s="696"/>
      <c r="Q132" s="696"/>
      <c r="R132" s="696"/>
      <c r="S132" s="696"/>
      <c r="T132" s="696"/>
      <c r="U132" s="696"/>
      <c r="V132" s="697"/>
      <c r="W132" s="241"/>
      <c r="X132" s="439"/>
      <c r="Y132" s="516" t="str">
        <f>strCheckUnique(Z132:Z135)</f>
        <v/>
      </c>
      <c r="Z132" s="439"/>
      <c r="AA132" s="516"/>
      <c r="AB132" s="439"/>
      <c r="AC132" s="439"/>
      <c r="AD132" s="439"/>
      <c r="AE132" s="439"/>
      <c r="AF132" s="439"/>
      <c r="AG132" s="439"/>
      <c r="AH132" s="439"/>
      <c r="AI132" s="439"/>
    </row>
    <row r="133" spans="6:35" s="43" customFormat="1" ht="17.100000000000001" hidden="1" customHeight="1">
      <c r="F133" s="234"/>
      <c r="G133" s="230">
        <v>1</v>
      </c>
      <c r="H133" s="230"/>
      <c r="I133" s="805"/>
      <c r="J133" s="806"/>
      <c r="K133" s="254"/>
      <c r="L133" s="223"/>
      <c r="M133" s="226"/>
      <c r="N133" s="257"/>
      <c r="O133" s="245"/>
      <c r="P133" s="245"/>
      <c r="Q133" s="245"/>
      <c r="R133" s="688"/>
      <c r="S133" s="690" t="s">
        <v>107</v>
      </c>
      <c r="T133" s="688"/>
      <c r="U133" s="758" t="s">
        <v>108</v>
      </c>
      <c r="V133" s="238"/>
      <c r="W133" s="241"/>
      <c r="X133" s="439" t="str">
        <f>strCheckDate(O134:V134)</f>
        <v/>
      </c>
      <c r="Y133" s="516"/>
      <c r="Z133" s="516" t="str">
        <f>IF(M133="","",M133 )</f>
        <v/>
      </c>
      <c r="AA133" s="516"/>
      <c r="AB133" s="516"/>
      <c r="AC133" s="516"/>
      <c r="AD133" s="439"/>
      <c r="AE133" s="439"/>
      <c r="AF133" s="439"/>
      <c r="AG133" s="439"/>
      <c r="AH133" s="439"/>
      <c r="AI133" s="439"/>
    </row>
    <row r="134" spans="6:35" s="43" customFormat="1" ht="0.2" hidden="1" customHeight="1">
      <c r="F134" s="234"/>
      <c r="G134" s="230"/>
      <c r="H134" s="230"/>
      <c r="I134" s="805"/>
      <c r="J134" s="806"/>
      <c r="K134" s="254"/>
      <c r="L134" s="247"/>
      <c r="M134" s="257"/>
      <c r="N134" s="257"/>
      <c r="O134" s="257"/>
      <c r="P134" s="257"/>
      <c r="Q134" s="438" t="str">
        <f>R133 &amp; "-" &amp; T133</f>
        <v>-</v>
      </c>
      <c r="R134" s="689"/>
      <c r="S134" s="691"/>
      <c r="T134" s="689"/>
      <c r="U134" s="853"/>
      <c r="V134" s="238"/>
      <c r="W134" s="243"/>
      <c r="X134" s="439"/>
      <c r="Y134" s="439"/>
      <c r="Z134" s="439"/>
      <c r="AA134" s="439"/>
      <c r="AB134" s="439"/>
      <c r="AC134" s="439"/>
      <c r="AD134" s="439"/>
      <c r="AE134" s="439"/>
      <c r="AF134" s="439"/>
      <c r="AG134" s="439"/>
      <c r="AH134" s="439"/>
      <c r="AI134" s="439"/>
    </row>
    <row r="135" spans="6:35" ht="15" hidden="1" customHeight="1">
      <c r="F135" s="234"/>
      <c r="G135" s="232"/>
      <c r="H135" s="232"/>
      <c r="I135" s="805"/>
      <c r="J135" s="806"/>
      <c r="K135" s="232"/>
      <c r="L135" s="145"/>
      <c r="M135" s="228" t="s">
        <v>43</v>
      </c>
      <c r="N135" s="228"/>
      <c r="O135" s="228"/>
      <c r="P135" s="228"/>
      <c r="Q135" s="228"/>
      <c r="R135" s="228"/>
      <c r="S135" s="228"/>
      <c r="T135" s="228"/>
      <c r="U135" s="409"/>
      <c r="V135" s="208"/>
      <c r="W135" s="239"/>
      <c r="X135" s="456"/>
      <c r="Y135" s="456"/>
      <c r="Z135" s="456"/>
      <c r="AA135" s="456"/>
      <c r="AB135" s="456"/>
      <c r="AC135" s="456"/>
      <c r="AD135" s="456"/>
      <c r="AE135" s="456"/>
      <c r="AF135" s="456"/>
      <c r="AG135" s="456"/>
      <c r="AH135" s="456"/>
      <c r="AI135" s="456"/>
    </row>
    <row r="136" spans="6:35" ht="15" hidden="1" customHeight="1">
      <c r="F136" s="232"/>
      <c r="G136" s="232"/>
      <c r="H136" s="232"/>
      <c r="I136" s="805"/>
      <c r="J136" s="100"/>
      <c r="K136" s="232"/>
      <c r="L136" s="145"/>
      <c r="M136" s="227" t="s">
        <v>23</v>
      </c>
      <c r="N136" s="227"/>
      <c r="O136" s="227"/>
      <c r="P136" s="227"/>
      <c r="Q136" s="227"/>
      <c r="R136" s="227"/>
      <c r="S136" s="227"/>
      <c r="T136" s="227"/>
      <c r="U136" s="410"/>
      <c r="V136" s="208"/>
      <c r="W136" s="240"/>
      <c r="X136" s="456"/>
      <c r="Y136" s="456"/>
      <c r="Z136" s="456"/>
      <c r="AA136" s="456"/>
      <c r="AB136" s="456"/>
      <c r="AC136" s="456"/>
      <c r="AD136" s="456"/>
      <c r="AE136" s="456"/>
      <c r="AF136" s="456"/>
      <c r="AG136" s="456"/>
      <c r="AH136" s="456"/>
      <c r="AI136" s="456"/>
    </row>
    <row r="137" spans="6:35" ht="15" hidden="1" customHeight="1">
      <c r="F137" s="231"/>
      <c r="G137" s="232"/>
      <c r="H137" s="232"/>
      <c r="I137" s="232"/>
      <c r="J137" s="100"/>
      <c r="K137" s="232"/>
      <c r="L137" s="145"/>
      <c r="M137" s="215"/>
      <c r="N137" s="215"/>
      <c r="O137" s="215"/>
      <c r="P137" s="215"/>
      <c r="Q137" s="215"/>
      <c r="R137" s="215"/>
      <c r="S137" s="215"/>
      <c r="T137" s="215"/>
      <c r="U137" s="405"/>
      <c r="V137" s="208"/>
      <c r="W137" s="240"/>
      <c r="X137" s="456"/>
      <c r="Y137" s="456"/>
      <c r="Z137" s="456"/>
      <c r="AA137" s="456"/>
      <c r="AB137" s="456"/>
      <c r="AC137" s="456"/>
      <c r="AD137" s="456"/>
      <c r="AE137" s="456"/>
      <c r="AF137" s="456"/>
      <c r="AG137" s="456"/>
      <c r="AH137" s="456"/>
      <c r="AI137" s="456"/>
    </row>
    <row r="138" spans="6:35" ht="15" hidden="1" customHeight="1">
      <c r="F138" s="231"/>
      <c r="G138" s="232"/>
      <c r="H138" s="232"/>
      <c r="I138" s="232"/>
      <c r="J138" s="100"/>
      <c r="K138" s="232"/>
      <c r="L138" s="145"/>
      <c r="M138" s="214" t="s">
        <v>33</v>
      </c>
      <c r="N138" s="214"/>
      <c r="O138" s="214"/>
      <c r="P138" s="214"/>
      <c r="Q138" s="214"/>
      <c r="R138" s="214"/>
      <c r="S138" s="214"/>
      <c r="T138" s="214"/>
      <c r="U138" s="406"/>
      <c r="V138" s="208"/>
      <c r="W138" s="240"/>
      <c r="X138" s="456"/>
      <c r="Y138" s="456"/>
      <c r="Z138" s="456"/>
      <c r="AA138" s="456"/>
      <c r="AB138" s="456"/>
      <c r="AC138" s="456"/>
      <c r="AD138" s="456"/>
      <c r="AE138" s="456"/>
      <c r="AF138" s="456"/>
      <c r="AG138" s="456"/>
      <c r="AH138" s="456"/>
      <c r="AI138" s="456"/>
    </row>
    <row r="139" spans="6:35" ht="15" hidden="1" customHeight="1">
      <c r="F139" s="231"/>
      <c r="G139" s="232"/>
      <c r="H139" s="232"/>
      <c r="I139" s="232"/>
      <c r="J139" s="100"/>
      <c r="K139" s="232"/>
      <c r="L139" s="145"/>
      <c r="M139" s="213" t="s">
        <v>34</v>
      </c>
      <c r="N139" s="213"/>
      <c r="O139" s="213"/>
      <c r="P139" s="213"/>
      <c r="Q139" s="213"/>
      <c r="R139" s="213"/>
      <c r="S139" s="213"/>
      <c r="T139" s="213"/>
      <c r="U139" s="407"/>
      <c r="V139" s="208"/>
      <c r="W139" s="240"/>
      <c r="X139" s="456"/>
      <c r="Y139" s="456"/>
      <c r="Z139" s="456"/>
      <c r="AA139" s="456"/>
      <c r="AB139" s="456"/>
      <c r="AC139" s="456"/>
      <c r="AD139" s="456"/>
      <c r="AE139" s="456"/>
      <c r="AF139" s="456"/>
      <c r="AG139" s="456"/>
      <c r="AH139" s="456"/>
      <c r="AI139" s="456"/>
    </row>
    <row r="140" spans="6:35" ht="15" hidden="1" customHeight="1">
      <c r="F140" s="231"/>
      <c r="G140" s="232"/>
      <c r="H140" s="232"/>
      <c r="I140" s="232"/>
      <c r="J140" s="100"/>
      <c r="K140" s="232"/>
      <c r="L140" s="145"/>
      <c r="M140" s="229" t="s">
        <v>35</v>
      </c>
      <c r="N140" s="229"/>
      <c r="O140" s="229"/>
      <c r="P140" s="229"/>
      <c r="Q140" s="229"/>
      <c r="R140" s="229"/>
      <c r="S140" s="229"/>
      <c r="T140" s="229"/>
      <c r="U140" s="411"/>
      <c r="V140" s="208"/>
      <c r="W140" s="240"/>
      <c r="X140" s="456"/>
      <c r="Y140" s="456"/>
      <c r="Z140" s="456"/>
      <c r="AA140" s="456"/>
      <c r="AB140" s="456"/>
      <c r="AC140" s="456"/>
      <c r="AD140" s="456"/>
      <c r="AE140" s="456"/>
      <c r="AF140" s="456"/>
      <c r="AG140" s="456"/>
      <c r="AH140" s="456"/>
      <c r="AI140" s="456"/>
    </row>
    <row r="141" spans="6:35" ht="17.100000000000001" hidden="1" customHeight="1">
      <c r="X141" s="456"/>
      <c r="Y141" s="456"/>
      <c r="Z141" s="456"/>
      <c r="AA141" s="456"/>
      <c r="AB141" s="456"/>
      <c r="AC141" s="456"/>
      <c r="AD141" s="456"/>
      <c r="AE141" s="456"/>
      <c r="AF141" s="456"/>
      <c r="AG141" s="456"/>
      <c r="AH141" s="456"/>
    </row>
    <row r="142" spans="6:35" s="42" customFormat="1" ht="17.100000000000001" hidden="1" customHeight="1">
      <c r="F142" s="42" t="s">
        <v>25</v>
      </c>
      <c r="I142" s="42" t="s">
        <v>209</v>
      </c>
      <c r="V142" s="236"/>
      <c r="X142" s="522"/>
      <c r="Y142" s="522"/>
      <c r="Z142" s="522"/>
      <c r="AA142" s="522"/>
      <c r="AB142" s="522"/>
      <c r="AC142" s="522"/>
      <c r="AD142" s="522"/>
      <c r="AE142" s="522"/>
      <c r="AF142" s="522"/>
      <c r="AG142" s="522"/>
      <c r="AH142" s="522"/>
    </row>
    <row r="143" spans="6:35" ht="17.100000000000001" hidden="1" customHeight="1">
      <c r="T143" s="163"/>
      <c r="U143" s="52"/>
      <c r="X143" s="456"/>
      <c r="Y143" s="456"/>
      <c r="Z143" s="456"/>
      <c r="AA143" s="456"/>
      <c r="AB143" s="456"/>
      <c r="AC143" s="456"/>
      <c r="AD143" s="456"/>
      <c r="AE143" s="456"/>
      <c r="AF143" s="456"/>
      <c r="AG143" s="456"/>
      <c r="AH143" s="456"/>
    </row>
    <row r="144" spans="6:35" ht="16.5" hidden="1" customHeight="1">
      <c r="F144" s="232"/>
      <c r="G144" s="232"/>
      <c r="H144" s="232"/>
      <c r="I144" s="232"/>
      <c r="J144" s="232"/>
      <c r="K144" s="232"/>
      <c r="L144" s="261" t="s">
        <v>117</v>
      </c>
      <c r="M144" s="256" t="s">
        <v>37</v>
      </c>
      <c r="N144" s="264"/>
      <c r="O144" s="749"/>
      <c r="P144" s="750"/>
      <c r="Q144" s="750"/>
      <c r="R144" s="750"/>
      <c r="S144" s="750"/>
      <c r="T144" s="750"/>
      <c r="U144" s="750"/>
      <c r="V144" s="751"/>
      <c r="W144" s="241"/>
      <c r="X144" s="456"/>
      <c r="Y144" s="456"/>
      <c r="Z144" s="456"/>
      <c r="AA144" s="456"/>
      <c r="AB144" s="456"/>
      <c r="AC144" s="456"/>
      <c r="AD144" s="456"/>
      <c r="AE144" s="456"/>
      <c r="AF144" s="456"/>
      <c r="AG144" s="456"/>
      <c r="AH144" s="456"/>
      <c r="AI144" s="456"/>
    </row>
    <row r="145" spans="1:35" s="43" customFormat="1" ht="15" hidden="1" customHeight="1">
      <c r="F145" s="231"/>
      <c r="G145" s="230"/>
      <c r="H145" s="230"/>
      <c r="I145" s="230"/>
      <c r="J145" s="233"/>
      <c r="L145" s="222" t="s">
        <v>346</v>
      </c>
      <c r="M145" s="209" t="s">
        <v>32</v>
      </c>
      <c r="N145" s="399"/>
      <c r="O145" s="749"/>
      <c r="P145" s="750"/>
      <c r="Q145" s="750"/>
      <c r="R145" s="750"/>
      <c r="S145" s="750"/>
      <c r="T145" s="750"/>
      <c r="U145" s="750"/>
      <c r="V145" s="751"/>
      <c r="W145" s="241"/>
      <c r="X145" s="439"/>
      <c r="Y145" s="439"/>
      <c r="Z145" s="439"/>
      <c r="AA145" s="439"/>
      <c r="AB145" s="439"/>
      <c r="AC145" s="439"/>
      <c r="AD145" s="439"/>
      <c r="AE145" s="439"/>
      <c r="AF145" s="439"/>
      <c r="AG145" s="439"/>
      <c r="AH145" s="439"/>
      <c r="AI145" s="439"/>
    </row>
    <row r="146" spans="1:35" s="43" customFormat="1" ht="15" hidden="1" customHeight="1">
      <c r="F146" s="231"/>
      <c r="G146" s="230"/>
      <c r="H146" s="230"/>
      <c r="I146" s="230"/>
      <c r="J146" s="233"/>
      <c r="L146" s="222" t="s">
        <v>18</v>
      </c>
      <c r="M146" s="210" t="s">
        <v>17</v>
      </c>
      <c r="N146" s="400"/>
      <c r="O146" s="749"/>
      <c r="P146" s="750"/>
      <c r="Q146" s="750"/>
      <c r="R146" s="750"/>
      <c r="S146" s="750"/>
      <c r="T146" s="750"/>
      <c r="U146" s="750"/>
      <c r="V146" s="751"/>
      <c r="W146" s="241"/>
      <c r="X146" s="439"/>
      <c r="Y146" s="439"/>
      <c r="Z146" s="439"/>
      <c r="AA146" s="439"/>
      <c r="AB146" s="439"/>
      <c r="AC146" s="439"/>
      <c r="AD146" s="439"/>
      <c r="AE146" s="439"/>
      <c r="AF146" s="439"/>
      <c r="AG146" s="439"/>
      <c r="AH146" s="439"/>
      <c r="AI146" s="439"/>
    </row>
    <row r="147" spans="1:35" s="43" customFormat="1" ht="15" hidden="1" customHeight="1">
      <c r="F147" s="231"/>
      <c r="G147" s="230"/>
      <c r="H147" s="230"/>
      <c r="I147" s="230"/>
      <c r="J147" s="233"/>
      <c r="L147" s="222" t="s">
        <v>21</v>
      </c>
      <c r="M147" s="211" t="s">
        <v>40</v>
      </c>
      <c r="N147" s="401"/>
      <c r="O147" s="749"/>
      <c r="P147" s="750"/>
      <c r="Q147" s="750"/>
      <c r="R147" s="750"/>
      <c r="S147" s="750"/>
      <c r="T147" s="750"/>
      <c r="U147" s="750"/>
      <c r="V147" s="751"/>
      <c r="W147" s="241"/>
      <c r="X147" s="439"/>
      <c r="Y147" s="439"/>
      <c r="Z147" s="439"/>
      <c r="AA147" s="439"/>
      <c r="AB147" s="439"/>
      <c r="AC147" s="439"/>
      <c r="AD147" s="439"/>
      <c r="AE147" s="439"/>
      <c r="AF147" s="439"/>
      <c r="AG147" s="439"/>
      <c r="AH147" s="439"/>
      <c r="AI147" s="439"/>
    </row>
    <row r="148" spans="1:35" s="43" customFormat="1" ht="24.95" hidden="1" customHeight="1">
      <c r="F148" s="232"/>
      <c r="G148" s="230"/>
      <c r="H148" s="230"/>
      <c r="I148" s="805"/>
      <c r="J148" s="233"/>
      <c r="L148" s="222" t="s">
        <v>22</v>
      </c>
      <c r="M148" s="224" t="s">
        <v>19</v>
      </c>
      <c r="N148" s="244"/>
      <c r="O148" s="899"/>
      <c r="P148" s="900"/>
      <c r="Q148" s="900"/>
      <c r="R148" s="900"/>
      <c r="S148" s="900"/>
      <c r="T148" s="900"/>
      <c r="U148" s="900"/>
      <c r="V148" s="901"/>
      <c r="W148" s="241"/>
      <c r="X148" s="439"/>
      <c r="Y148" s="439"/>
      <c r="Z148" s="439"/>
      <c r="AA148" s="439"/>
      <c r="AB148" s="439"/>
      <c r="AC148" s="439"/>
      <c r="AD148" s="439"/>
      <c r="AE148" s="439"/>
      <c r="AF148" s="439"/>
      <c r="AG148" s="439"/>
      <c r="AH148" s="439"/>
      <c r="AI148" s="439"/>
    </row>
    <row r="149" spans="1:35" s="43" customFormat="1" ht="15" hidden="1" customHeight="1">
      <c r="F149" s="234"/>
      <c r="G149" s="230"/>
      <c r="H149" s="230"/>
      <c r="I149" s="805"/>
      <c r="J149" s="806"/>
      <c r="L149" s="222" t="s">
        <v>36</v>
      </c>
      <c r="M149" s="225" t="s">
        <v>20</v>
      </c>
      <c r="N149" s="398"/>
      <c r="O149" s="695"/>
      <c r="P149" s="696"/>
      <c r="Q149" s="696"/>
      <c r="R149" s="696"/>
      <c r="S149" s="696"/>
      <c r="T149" s="696"/>
      <c r="U149" s="696"/>
      <c r="V149" s="697"/>
      <c r="W149" s="241"/>
      <c r="X149" s="439"/>
      <c r="Y149" s="516" t="str">
        <f>strCheckUnique(Z149:Z152)</f>
        <v/>
      </c>
      <c r="Z149" s="439"/>
      <c r="AA149" s="516"/>
      <c r="AB149" s="439"/>
      <c r="AC149" s="439"/>
      <c r="AD149" s="439"/>
      <c r="AE149" s="439"/>
      <c r="AF149" s="439"/>
      <c r="AG149" s="439"/>
      <c r="AH149" s="439"/>
      <c r="AI149" s="439"/>
    </row>
    <row r="150" spans="1:35" s="43" customFormat="1" ht="15.75" hidden="1" customHeight="1">
      <c r="F150" s="234"/>
      <c r="G150" s="230">
        <v>1</v>
      </c>
      <c r="H150" s="230"/>
      <c r="I150" s="805"/>
      <c r="J150" s="806"/>
      <c r="K150" s="254"/>
      <c r="L150" s="223"/>
      <c r="M150" s="226"/>
      <c r="N150" s="257"/>
      <c r="O150" s="523"/>
      <c r="P150" s="245"/>
      <c r="Q150" s="245"/>
      <c r="R150" s="688"/>
      <c r="S150" s="690" t="s">
        <v>107</v>
      </c>
      <c r="T150" s="688"/>
      <c r="U150" s="758" t="s">
        <v>108</v>
      </c>
      <c r="V150" s="238"/>
      <c r="W150" s="241"/>
      <c r="X150" s="439" t="str">
        <f>strCheckDate(O151:V151)</f>
        <v/>
      </c>
      <c r="Y150" s="516"/>
      <c r="Z150" s="516" t="str">
        <f>IF(M150="","",M150 )</f>
        <v/>
      </c>
      <c r="AA150" s="516"/>
      <c r="AB150" s="516"/>
      <c r="AC150" s="516"/>
      <c r="AD150" s="439"/>
      <c r="AE150" s="439"/>
      <c r="AF150" s="439"/>
      <c r="AG150" s="439"/>
      <c r="AH150" s="439"/>
      <c r="AI150" s="439"/>
    </row>
    <row r="151" spans="1:35" s="43" customFormat="1" ht="0.2" hidden="1" customHeight="1">
      <c r="F151" s="234"/>
      <c r="G151" s="230"/>
      <c r="H151" s="230"/>
      <c r="I151" s="805"/>
      <c r="J151" s="806"/>
      <c r="K151" s="254"/>
      <c r="L151" s="247"/>
      <c r="M151" s="257"/>
      <c r="N151" s="257"/>
      <c r="O151" s="257"/>
      <c r="P151" s="257"/>
      <c r="Q151" s="438" t="str">
        <f>R150 &amp; "-" &amp; T150</f>
        <v>-</v>
      </c>
      <c r="R151" s="689"/>
      <c r="S151" s="691"/>
      <c r="T151" s="689"/>
      <c r="U151" s="853"/>
      <c r="V151" s="238"/>
      <c r="W151" s="243"/>
      <c r="X151" s="439"/>
      <c r="Y151" s="439"/>
      <c r="Z151" s="439"/>
      <c r="AA151" s="439"/>
      <c r="AB151" s="439"/>
      <c r="AC151" s="439"/>
      <c r="AD151" s="439"/>
      <c r="AE151" s="439"/>
      <c r="AF151" s="439"/>
      <c r="AG151" s="439"/>
      <c r="AH151" s="439"/>
      <c r="AI151" s="439"/>
    </row>
    <row r="152" spans="1:35" ht="15" hidden="1" customHeight="1">
      <c r="F152" s="234"/>
      <c r="G152" s="232"/>
      <c r="H152" s="232"/>
      <c r="I152" s="805"/>
      <c r="J152" s="806"/>
      <c r="K152" s="232"/>
      <c r="L152" s="145"/>
      <c r="M152" s="228" t="s">
        <v>43</v>
      </c>
      <c r="N152" s="228"/>
      <c r="O152" s="228"/>
      <c r="P152" s="228"/>
      <c r="Q152" s="228"/>
      <c r="R152" s="228"/>
      <c r="S152" s="228"/>
      <c r="T152" s="228"/>
      <c r="U152" s="409"/>
      <c r="V152" s="208"/>
      <c r="W152" s="239"/>
      <c r="X152" s="456"/>
      <c r="Y152" s="456"/>
      <c r="Z152" s="456"/>
      <c r="AA152" s="456"/>
      <c r="AB152" s="456"/>
      <c r="AC152" s="456"/>
      <c r="AD152" s="456"/>
      <c r="AE152" s="456"/>
      <c r="AF152" s="456"/>
      <c r="AG152" s="456"/>
      <c r="AH152" s="456"/>
      <c r="AI152" s="456"/>
    </row>
    <row r="153" spans="1:35" ht="15" hidden="1" customHeight="1">
      <c r="F153" s="232"/>
      <c r="G153" s="232"/>
      <c r="H153" s="232"/>
      <c r="I153" s="805"/>
      <c r="J153" s="100"/>
      <c r="K153" s="232"/>
      <c r="L153" s="145"/>
      <c r="M153" s="227" t="s">
        <v>23</v>
      </c>
      <c r="N153" s="227"/>
      <c r="O153" s="227"/>
      <c r="P153" s="227"/>
      <c r="Q153" s="227"/>
      <c r="R153" s="227"/>
      <c r="S153" s="227"/>
      <c r="T153" s="227"/>
      <c r="U153" s="410"/>
      <c r="V153" s="208"/>
      <c r="W153" s="240"/>
      <c r="X153" s="456"/>
      <c r="Y153" s="456"/>
      <c r="Z153" s="456"/>
      <c r="AA153" s="456"/>
      <c r="AB153" s="456"/>
      <c r="AC153" s="456"/>
      <c r="AD153" s="456"/>
      <c r="AE153" s="456"/>
      <c r="AF153" s="456"/>
      <c r="AG153" s="456"/>
      <c r="AH153" s="456"/>
      <c r="AI153" s="456"/>
    </row>
    <row r="154" spans="1:35" ht="15" hidden="1" customHeight="1">
      <c r="F154" s="231"/>
      <c r="G154" s="232"/>
      <c r="H154" s="232"/>
      <c r="I154" s="232"/>
      <c r="J154" s="100"/>
      <c r="K154" s="232"/>
      <c r="L154" s="145"/>
      <c r="M154" s="215" t="s">
        <v>24</v>
      </c>
      <c r="N154" s="215"/>
      <c r="O154" s="215"/>
      <c r="P154" s="215"/>
      <c r="Q154" s="215"/>
      <c r="R154" s="215"/>
      <c r="S154" s="215"/>
      <c r="T154" s="215"/>
      <c r="U154" s="405"/>
      <c r="V154" s="208"/>
      <c r="W154" s="240"/>
      <c r="X154" s="456"/>
      <c r="Y154" s="456"/>
      <c r="Z154" s="456"/>
      <c r="AA154" s="456"/>
      <c r="AB154" s="456"/>
      <c r="AC154" s="456"/>
      <c r="AD154" s="456"/>
      <c r="AE154" s="456"/>
      <c r="AF154" s="456"/>
      <c r="AG154" s="456"/>
      <c r="AH154" s="456"/>
      <c r="AI154" s="456"/>
    </row>
    <row r="155" spans="1:35" ht="15" hidden="1" customHeight="1">
      <c r="F155" s="231"/>
      <c r="G155" s="232"/>
      <c r="H155" s="232"/>
      <c r="I155" s="232"/>
      <c r="J155" s="100"/>
      <c r="K155" s="232"/>
      <c r="L155" s="145"/>
      <c r="M155" s="214" t="s">
        <v>33</v>
      </c>
      <c r="N155" s="214"/>
      <c r="O155" s="214"/>
      <c r="P155" s="214"/>
      <c r="Q155" s="214"/>
      <c r="R155" s="214"/>
      <c r="S155" s="214"/>
      <c r="T155" s="214"/>
      <c r="U155" s="406"/>
      <c r="V155" s="208"/>
      <c r="W155" s="240"/>
      <c r="X155" s="456"/>
      <c r="Y155" s="456"/>
      <c r="Z155" s="456"/>
      <c r="AA155" s="456"/>
      <c r="AB155" s="456"/>
      <c r="AC155" s="456"/>
      <c r="AD155" s="456"/>
      <c r="AE155" s="456"/>
      <c r="AF155" s="456"/>
      <c r="AG155" s="456"/>
      <c r="AH155" s="456"/>
      <c r="AI155" s="456"/>
    </row>
    <row r="156" spans="1:35" ht="15" hidden="1" customHeight="1">
      <c r="F156" s="231"/>
      <c r="G156" s="232"/>
      <c r="H156" s="232"/>
      <c r="I156" s="232"/>
      <c r="J156" s="100"/>
      <c r="K156" s="232"/>
      <c r="L156" s="145"/>
      <c r="M156" s="213" t="s">
        <v>34</v>
      </c>
      <c r="N156" s="213"/>
      <c r="O156" s="213"/>
      <c r="P156" s="213"/>
      <c r="Q156" s="213"/>
      <c r="R156" s="213"/>
      <c r="S156" s="213"/>
      <c r="T156" s="213"/>
      <c r="U156" s="407"/>
      <c r="V156" s="208"/>
      <c r="W156" s="240"/>
      <c r="X156" s="456"/>
      <c r="Y156" s="456"/>
      <c r="Z156" s="456"/>
      <c r="AA156" s="456"/>
      <c r="AB156" s="456"/>
      <c r="AC156" s="456"/>
      <c r="AD156" s="456"/>
      <c r="AE156" s="456"/>
      <c r="AF156" s="456"/>
      <c r="AG156" s="456"/>
      <c r="AH156" s="456"/>
      <c r="AI156" s="456"/>
    </row>
    <row r="157" spans="1:35" ht="15" hidden="1" customHeight="1">
      <c r="F157" s="231"/>
      <c r="G157" s="232"/>
      <c r="H157" s="232"/>
      <c r="I157" s="232"/>
      <c r="J157" s="100"/>
      <c r="K157" s="232"/>
      <c r="L157" s="145"/>
      <c r="M157" s="229" t="s">
        <v>35</v>
      </c>
      <c r="N157" s="229"/>
      <c r="O157" s="229"/>
      <c r="P157" s="229"/>
      <c r="Q157" s="229"/>
      <c r="R157" s="229"/>
      <c r="S157" s="229"/>
      <c r="T157" s="229"/>
      <c r="U157" s="411"/>
      <c r="V157" s="208"/>
      <c r="W157" s="240"/>
      <c r="X157" s="456"/>
      <c r="Y157" s="456"/>
      <c r="Z157" s="456"/>
      <c r="AA157" s="456"/>
      <c r="AB157" s="456"/>
      <c r="AC157" s="456"/>
      <c r="AD157" s="456"/>
      <c r="AE157" s="456"/>
      <c r="AF157" s="456"/>
      <c r="AG157" s="456"/>
      <c r="AH157" s="456"/>
      <c r="AI157" s="456"/>
    </row>
    <row r="159" spans="1:35" s="42" customFormat="1" ht="17.100000000000001" customHeight="1">
      <c r="A159" s="42" t="s">
        <v>25</v>
      </c>
      <c r="C159" s="42" t="s">
        <v>233</v>
      </c>
      <c r="AC159" s="236"/>
    </row>
    <row r="160" spans="1:35" ht="17.100000000000001" customHeight="1">
      <c r="AC160" s="52"/>
    </row>
    <row r="162" spans="1:49" ht="16.5" customHeight="1">
      <c r="A162" s="803">
        <v>1</v>
      </c>
      <c r="B162" s="439"/>
      <c r="C162" s="439"/>
      <c r="D162" s="439"/>
      <c r="E162" s="439"/>
      <c r="F162" s="519"/>
      <c r="G162" s="519"/>
      <c r="H162" s="519"/>
      <c r="I162" s="232"/>
      <c r="J162" s="232"/>
      <c r="K162" s="232"/>
      <c r="L162" s="548">
        <f>mergeValue(A162)</f>
        <v>1</v>
      </c>
      <c r="M162" s="256" t="s">
        <v>37</v>
      </c>
      <c r="N162" s="787"/>
      <c r="O162" s="787"/>
      <c r="P162" s="787"/>
      <c r="Q162" s="787"/>
      <c r="R162" s="787"/>
      <c r="S162" s="787"/>
      <c r="T162" s="787"/>
      <c r="U162" s="787"/>
      <c r="V162" s="787"/>
      <c r="W162" s="787"/>
      <c r="X162" s="787"/>
      <c r="Y162" s="787"/>
      <c r="Z162" s="787"/>
      <c r="AA162" s="787"/>
      <c r="AB162" s="787"/>
      <c r="AC162" s="787"/>
      <c r="AD162" s="787"/>
      <c r="AE162" s="787"/>
      <c r="AF162" s="787"/>
      <c r="AG162" s="787"/>
      <c r="AH162" s="787"/>
      <c r="AI162" s="787"/>
      <c r="AJ162" s="787"/>
      <c r="AK162" s="787"/>
      <c r="AL162" s="787"/>
      <c r="AM162" s="241"/>
      <c r="AN162" s="456"/>
      <c r="AO162" s="456"/>
      <c r="AP162" s="456"/>
      <c r="AQ162" s="456"/>
      <c r="AR162" s="456"/>
      <c r="AS162" s="456"/>
      <c r="AT162" s="456"/>
      <c r="AU162" s="456"/>
      <c r="AV162" s="456"/>
      <c r="AW162" s="456"/>
    </row>
    <row r="163" spans="1:49" s="43" customFormat="1" ht="15" customHeight="1">
      <c r="A163" s="803"/>
      <c r="B163" s="803">
        <v>1</v>
      </c>
      <c r="C163" s="439"/>
      <c r="D163" s="439"/>
      <c r="E163" s="439"/>
      <c r="F163" s="561"/>
      <c r="G163" s="558"/>
      <c r="H163" s="560"/>
      <c r="I163" s="230"/>
      <c r="J163" s="233"/>
      <c r="L163" s="547" t="str">
        <f>mergeValue(A163) &amp;"."&amp; mergeValue(B163)</f>
        <v>1.1</v>
      </c>
      <c r="M163" s="209" t="s">
        <v>32</v>
      </c>
      <c r="N163" s="777"/>
      <c r="O163" s="777"/>
      <c r="P163" s="777"/>
      <c r="Q163" s="777"/>
      <c r="R163" s="777"/>
      <c r="S163" s="777"/>
      <c r="T163" s="777"/>
      <c r="U163" s="777"/>
      <c r="V163" s="777"/>
      <c r="W163" s="777"/>
      <c r="X163" s="777"/>
      <c r="Y163" s="777"/>
      <c r="Z163" s="777"/>
      <c r="AA163" s="777"/>
      <c r="AB163" s="777"/>
      <c r="AC163" s="777"/>
      <c r="AD163" s="777"/>
      <c r="AE163" s="777"/>
      <c r="AF163" s="777"/>
      <c r="AG163" s="777"/>
      <c r="AH163" s="777"/>
      <c r="AI163" s="777"/>
      <c r="AJ163" s="777"/>
      <c r="AK163" s="777"/>
      <c r="AL163" s="777"/>
      <c r="AM163" s="241"/>
      <c r="AN163" s="439"/>
      <c r="AO163" s="439"/>
      <c r="AP163" s="439"/>
      <c r="AQ163" s="439"/>
      <c r="AR163" s="439"/>
      <c r="AS163" s="439"/>
      <c r="AT163" s="439"/>
      <c r="AU163" s="439"/>
      <c r="AV163" s="439"/>
      <c r="AW163" s="439"/>
    </row>
    <row r="164" spans="1:49" s="43" customFormat="1" ht="24.95" customHeight="1">
      <c r="A164" s="803"/>
      <c r="B164" s="803"/>
      <c r="C164" s="803">
        <v>1</v>
      </c>
      <c r="D164" s="439"/>
      <c r="E164" s="439"/>
      <c r="F164" s="561"/>
      <c r="G164" s="558"/>
      <c r="H164" s="560"/>
      <c r="I164" s="230"/>
      <c r="J164" s="233"/>
      <c r="L164" s="547" t="str">
        <f>mergeValue(A164) &amp;"."&amp; mergeValue(B164)&amp;"."&amp; mergeValue(C164)</f>
        <v>1.1.1</v>
      </c>
      <c r="M164" s="210" t="s">
        <v>1016</v>
      </c>
      <c r="N164" s="777"/>
      <c r="O164" s="777"/>
      <c r="P164" s="777"/>
      <c r="Q164" s="777"/>
      <c r="R164" s="777"/>
      <c r="S164" s="777"/>
      <c r="T164" s="777"/>
      <c r="U164" s="777"/>
      <c r="V164" s="777"/>
      <c r="W164" s="777"/>
      <c r="X164" s="777"/>
      <c r="Y164" s="777"/>
      <c r="Z164" s="777"/>
      <c r="AA164" s="777"/>
      <c r="AB164" s="777"/>
      <c r="AC164" s="777"/>
      <c r="AD164" s="777"/>
      <c r="AE164" s="777"/>
      <c r="AF164" s="777"/>
      <c r="AG164" s="777"/>
      <c r="AH164" s="777"/>
      <c r="AI164" s="777"/>
      <c r="AJ164" s="777"/>
      <c r="AK164" s="777"/>
      <c r="AL164" s="777"/>
      <c r="AM164" s="241"/>
      <c r="AN164" s="439"/>
      <c r="AO164" s="439"/>
      <c r="AP164" s="439"/>
      <c r="AQ164" s="439"/>
      <c r="AR164" s="439"/>
      <c r="AS164" s="439"/>
      <c r="AT164" s="439"/>
      <c r="AU164" s="439"/>
      <c r="AV164" s="439"/>
      <c r="AW164" s="439"/>
    </row>
    <row r="165" spans="1:49" s="43" customFormat="1" ht="15" customHeight="1">
      <c r="A165" s="803"/>
      <c r="B165" s="803"/>
      <c r="C165" s="803"/>
      <c r="D165" s="803">
        <v>1</v>
      </c>
      <c r="E165" s="439"/>
      <c r="F165" s="561"/>
      <c r="G165" s="558"/>
      <c r="H165" s="560"/>
      <c r="I165" s="805"/>
      <c r="J165" s="806"/>
      <c r="K165" s="807"/>
      <c r="L165" s="808" t="str">
        <f>mergeValue(A165) &amp;"."&amp; mergeValue(B165)&amp;"."&amp; mergeValue(C165)&amp;"."&amp; mergeValue(D165)</f>
        <v>1.1.1.1</v>
      </c>
      <c r="M165" s="799"/>
      <c r="N165" s="770" t="s">
        <v>107</v>
      </c>
      <c r="O165" s="856"/>
      <c r="P165" s="802">
        <v>1</v>
      </c>
      <c r="Q165" s="762"/>
      <c r="R165" s="770" t="s">
        <v>108</v>
      </c>
      <c r="S165" s="856"/>
      <c r="T165" s="802">
        <v>1</v>
      </c>
      <c r="U165" s="857"/>
      <c r="V165" s="770" t="s">
        <v>108</v>
      </c>
      <c r="W165" s="856"/>
      <c r="X165" s="802">
        <v>1</v>
      </c>
      <c r="Y165" s="857"/>
      <c r="Z165" s="770" t="s">
        <v>108</v>
      </c>
      <c r="AA165" s="244"/>
      <c r="AB165" s="536">
        <v>1</v>
      </c>
      <c r="AC165" s="512"/>
      <c r="AD165" s="580"/>
      <c r="AE165" s="580"/>
      <c r="AF165" s="580"/>
      <c r="AG165" s="580"/>
      <c r="AH165" s="532"/>
      <c r="AI165" s="527" t="s">
        <v>107</v>
      </c>
      <c r="AJ165" s="533"/>
      <c r="AK165" s="597" t="s">
        <v>108</v>
      </c>
      <c r="AL165" s="412"/>
      <c r="AM165" s="241"/>
      <c r="AN165" s="439" t="str">
        <f>strCheckDate(AD166:AL166)</f>
        <v/>
      </c>
      <c r="AO165" s="516"/>
      <c r="AP165" s="516"/>
      <c r="AQ165" s="516"/>
      <c r="AR165" s="516"/>
      <c r="AS165" s="516"/>
      <c r="AT165" s="516"/>
      <c r="AU165" s="439"/>
      <c r="AV165" s="439"/>
      <c r="AW165" s="439"/>
    </row>
    <row r="166" spans="1:49" s="43" customFormat="1" ht="15" customHeight="1">
      <c r="A166" s="803"/>
      <c r="B166" s="803"/>
      <c r="C166" s="803"/>
      <c r="D166" s="803"/>
      <c r="E166" s="439"/>
      <c r="F166" s="561"/>
      <c r="G166" s="558"/>
      <c r="H166" s="560"/>
      <c r="I166" s="805"/>
      <c r="J166" s="806"/>
      <c r="K166" s="807"/>
      <c r="L166" s="809"/>
      <c r="M166" s="800"/>
      <c r="N166" s="770"/>
      <c r="O166" s="856"/>
      <c r="P166" s="802"/>
      <c r="Q166" s="763"/>
      <c r="R166" s="770"/>
      <c r="S166" s="856"/>
      <c r="T166" s="802"/>
      <c r="U166" s="857"/>
      <c r="V166" s="770"/>
      <c r="W166" s="856"/>
      <c r="X166" s="802"/>
      <c r="Y166" s="857"/>
      <c r="Z166" s="770"/>
      <c r="AA166" s="266"/>
      <c r="AB166" s="266"/>
      <c r="AC166" s="266"/>
      <c r="AD166" s="384"/>
      <c r="AE166" s="384"/>
      <c r="AF166" s="384"/>
      <c r="AG166" s="442" t="str">
        <f>AH165 &amp; "-" &amp; AJ165</f>
        <v>-</v>
      </c>
      <c r="AH166" s="442"/>
      <c r="AI166" s="442"/>
      <c r="AJ166" s="442"/>
      <c r="AK166" s="442"/>
      <c r="AL166" s="442"/>
      <c r="AM166" s="452"/>
      <c r="AN166" s="439"/>
      <c r="AO166" s="516"/>
      <c r="AP166" s="516"/>
      <c r="AQ166" s="516"/>
      <c r="AR166" s="516"/>
      <c r="AS166" s="516"/>
      <c r="AT166" s="516"/>
      <c r="AU166" s="439"/>
      <c r="AV166" s="439"/>
      <c r="AW166" s="439"/>
    </row>
    <row r="167" spans="1:49" s="43" customFormat="1" ht="15" customHeight="1">
      <c r="A167" s="803"/>
      <c r="B167" s="803"/>
      <c r="C167" s="803"/>
      <c r="D167" s="803"/>
      <c r="E167" s="439"/>
      <c r="F167" s="561"/>
      <c r="G167" s="558"/>
      <c r="H167" s="560"/>
      <c r="I167" s="805"/>
      <c r="J167" s="806"/>
      <c r="K167" s="807"/>
      <c r="L167" s="809"/>
      <c r="M167" s="800"/>
      <c r="N167" s="770"/>
      <c r="O167" s="856"/>
      <c r="P167" s="802"/>
      <c r="Q167" s="763"/>
      <c r="R167" s="770"/>
      <c r="S167" s="856"/>
      <c r="T167" s="802"/>
      <c r="U167" s="857"/>
      <c r="V167" s="770"/>
      <c r="W167" s="229"/>
      <c r="X167" s="229"/>
      <c r="Y167" s="266"/>
      <c r="Z167" s="383"/>
      <c r="AA167" s="383"/>
      <c r="AB167" s="383"/>
      <c r="AC167" s="383"/>
      <c r="AD167" s="384"/>
      <c r="AE167" s="384"/>
      <c r="AF167" s="384"/>
      <c r="AG167" s="384"/>
      <c r="AH167" s="385"/>
      <c r="AI167" s="250"/>
      <c r="AJ167" s="250"/>
      <c r="AK167" s="385"/>
      <c r="AL167" s="250"/>
      <c r="AM167" s="239"/>
      <c r="AN167" s="439"/>
      <c r="AO167" s="516"/>
      <c r="AP167" s="516"/>
      <c r="AQ167" s="516"/>
      <c r="AR167" s="516"/>
      <c r="AS167" s="516"/>
      <c r="AT167" s="516"/>
      <c r="AU167" s="439"/>
      <c r="AV167" s="439"/>
      <c r="AW167" s="439"/>
    </row>
    <row r="168" spans="1:49" s="43" customFormat="1" ht="15" customHeight="1">
      <c r="A168" s="803"/>
      <c r="B168" s="803"/>
      <c r="C168" s="803"/>
      <c r="D168" s="803"/>
      <c r="E168" s="439"/>
      <c r="F168" s="561"/>
      <c r="G168" s="558"/>
      <c r="H168" s="560"/>
      <c r="I168" s="805"/>
      <c r="J168" s="806"/>
      <c r="K168" s="807"/>
      <c r="L168" s="809"/>
      <c r="M168" s="800"/>
      <c r="N168" s="770"/>
      <c r="O168" s="856"/>
      <c r="P168" s="802"/>
      <c r="Q168" s="764"/>
      <c r="R168" s="770"/>
      <c r="S168" s="386"/>
      <c r="T168" s="389"/>
      <c r="U168" s="387"/>
      <c r="V168" s="383"/>
      <c r="W168" s="383"/>
      <c r="X168" s="383"/>
      <c r="Y168" s="383"/>
      <c r="Z168" s="383"/>
      <c r="AA168" s="383"/>
      <c r="AB168" s="383"/>
      <c r="AC168" s="383"/>
      <c r="AD168" s="384"/>
      <c r="AE168" s="384"/>
      <c r="AF168" s="384"/>
      <c r="AG168" s="384"/>
      <c r="AH168" s="385"/>
      <c r="AI168" s="250"/>
      <c r="AJ168" s="250"/>
      <c r="AK168" s="385"/>
      <c r="AL168" s="250"/>
      <c r="AM168" s="239"/>
      <c r="AN168" s="439"/>
      <c r="AO168" s="516"/>
      <c r="AP168" s="516"/>
      <c r="AQ168" s="516"/>
      <c r="AR168" s="516"/>
      <c r="AS168" s="516"/>
      <c r="AT168" s="516"/>
      <c r="AU168" s="439"/>
      <c r="AV168" s="439"/>
      <c r="AW168" s="439"/>
    </row>
    <row r="169" spans="1:49" ht="15" customHeight="1">
      <c r="A169" s="803"/>
      <c r="B169" s="803"/>
      <c r="C169" s="803"/>
      <c r="D169" s="803"/>
      <c r="E169" s="559"/>
      <c r="F169" s="562"/>
      <c r="G169" s="559"/>
      <c r="H169" s="559"/>
      <c r="I169" s="805"/>
      <c r="J169" s="806"/>
      <c r="K169" s="807"/>
      <c r="L169" s="810"/>
      <c r="M169" s="801"/>
      <c r="N169" s="770"/>
      <c r="O169" s="215"/>
      <c r="P169" s="215"/>
      <c r="Q169" s="266" t="s">
        <v>525</v>
      </c>
      <c r="R169" s="215"/>
      <c r="S169" s="215"/>
      <c r="T169" s="215"/>
      <c r="U169" s="215"/>
      <c r="V169" s="215"/>
      <c r="W169" s="215"/>
      <c r="X169" s="215"/>
      <c r="Y169" s="215"/>
      <c r="Z169" s="215"/>
      <c r="AA169" s="215"/>
      <c r="AB169" s="215"/>
      <c r="AC169" s="215"/>
      <c r="AD169" s="215"/>
      <c r="AE169" s="215"/>
      <c r="AF169" s="215"/>
      <c r="AG169" s="215"/>
      <c r="AH169" s="215"/>
      <c r="AI169" s="215"/>
      <c r="AJ169" s="215"/>
      <c r="AK169" s="215"/>
      <c r="AL169" s="419"/>
      <c r="AM169" s="390"/>
      <c r="AN169" s="456"/>
      <c r="AO169" s="517"/>
      <c r="AP169" s="517"/>
      <c r="AQ169" s="517"/>
      <c r="AR169" s="517"/>
      <c r="AS169" s="517"/>
      <c r="AT169" s="517"/>
      <c r="AU169" s="456"/>
      <c r="AV169" s="456"/>
      <c r="AW169" s="456"/>
    </row>
    <row r="170" spans="1:49" ht="15" customHeight="1">
      <c r="A170" s="803"/>
      <c r="B170" s="803"/>
      <c r="C170" s="803"/>
      <c r="D170" s="559"/>
      <c r="E170" s="559"/>
      <c r="F170" s="561"/>
      <c r="G170" s="559"/>
      <c r="H170" s="559"/>
      <c r="I170" s="232"/>
      <c r="J170" s="100"/>
      <c r="K170" s="232"/>
      <c r="L170" s="531"/>
      <c r="M170" s="214" t="s">
        <v>11</v>
      </c>
      <c r="N170" s="214"/>
      <c r="O170" s="214"/>
      <c r="P170" s="214"/>
      <c r="Q170" s="214"/>
      <c r="R170" s="214"/>
      <c r="S170" s="214"/>
      <c r="T170" s="214"/>
      <c r="U170" s="214"/>
      <c r="V170" s="214"/>
      <c r="W170" s="214"/>
      <c r="X170" s="214"/>
      <c r="Y170" s="214"/>
      <c r="Z170" s="214"/>
      <c r="AA170" s="214"/>
      <c r="AB170" s="214"/>
      <c r="AC170" s="214"/>
      <c r="AD170" s="214"/>
      <c r="AE170" s="214"/>
      <c r="AF170" s="214"/>
      <c r="AG170" s="214"/>
      <c r="AH170" s="214"/>
      <c r="AI170" s="214"/>
      <c r="AJ170" s="214"/>
      <c r="AK170" s="214"/>
      <c r="AL170" s="250"/>
      <c r="AM170" s="239"/>
      <c r="AN170" s="456"/>
      <c r="AO170" s="517"/>
      <c r="AP170" s="517"/>
      <c r="AQ170" s="517"/>
      <c r="AR170" s="517"/>
      <c r="AS170" s="517"/>
      <c r="AT170" s="517"/>
      <c r="AU170" s="456"/>
      <c r="AV170" s="456"/>
      <c r="AW170" s="456"/>
    </row>
    <row r="171" spans="1:49" ht="15" customHeight="1">
      <c r="A171" s="803"/>
      <c r="B171" s="803"/>
      <c r="C171" s="559"/>
      <c r="D171" s="559"/>
      <c r="E171" s="559"/>
      <c r="F171" s="561"/>
      <c r="G171" s="559"/>
      <c r="H171" s="559"/>
      <c r="I171" s="232"/>
      <c r="J171" s="100"/>
      <c r="K171" s="232"/>
      <c r="L171" s="145"/>
      <c r="M171" s="213" t="s">
        <v>982</v>
      </c>
      <c r="N171" s="213"/>
      <c r="O171" s="213"/>
      <c r="P171" s="213"/>
      <c r="Q171" s="213"/>
      <c r="R171" s="213"/>
      <c r="S171" s="213"/>
      <c r="T171" s="213"/>
      <c r="U171" s="213"/>
      <c r="V171" s="213"/>
      <c r="W171" s="213"/>
      <c r="X171" s="213"/>
      <c r="Y171" s="213"/>
      <c r="Z171" s="213"/>
      <c r="AA171" s="213"/>
      <c r="AB171" s="213"/>
      <c r="AC171" s="213"/>
      <c r="AD171" s="206"/>
      <c r="AE171" s="206"/>
      <c r="AF171" s="206"/>
      <c r="AG171" s="206"/>
      <c r="AH171" s="207"/>
      <c r="AI171" s="208"/>
      <c r="AJ171" s="235"/>
      <c r="AK171" s="213"/>
      <c r="AL171" s="417"/>
      <c r="AM171" s="240"/>
      <c r="AN171" s="456"/>
      <c r="AO171" s="456"/>
      <c r="AP171" s="456"/>
      <c r="AQ171" s="456"/>
      <c r="AR171" s="456"/>
      <c r="AS171" s="456"/>
      <c r="AT171" s="456"/>
      <c r="AU171" s="456"/>
      <c r="AV171" s="456"/>
      <c r="AW171" s="456"/>
    </row>
    <row r="172" spans="1:49" ht="15" customHeight="1">
      <c r="A172" s="803"/>
      <c r="B172" s="559"/>
      <c r="C172" s="559"/>
      <c r="D172" s="559"/>
      <c r="E172" s="559"/>
      <c r="F172" s="561"/>
      <c r="G172" s="559"/>
      <c r="H172" s="559"/>
      <c r="I172" s="232"/>
      <c r="J172" s="100"/>
      <c r="K172" s="232"/>
      <c r="L172" s="145"/>
      <c r="M172" s="229" t="s">
        <v>35</v>
      </c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06"/>
      <c r="AE172" s="206"/>
      <c r="AF172" s="206"/>
      <c r="AG172" s="206"/>
      <c r="AH172" s="207"/>
      <c r="AI172" s="208"/>
      <c r="AJ172" s="235"/>
      <c r="AK172" s="213"/>
      <c r="AL172" s="417"/>
      <c r="AM172" s="240"/>
      <c r="AN172" s="456"/>
      <c r="AO172" s="456"/>
      <c r="AP172" s="456"/>
      <c r="AQ172" s="456"/>
      <c r="AR172" s="456"/>
      <c r="AS172" s="456"/>
      <c r="AT172" s="456"/>
      <c r="AU172" s="456"/>
      <c r="AV172" s="456"/>
      <c r="AW172" s="456"/>
    </row>
    <row r="173" spans="1:49" ht="15" customHeight="1">
      <c r="F173" s="231"/>
      <c r="G173" s="232"/>
      <c r="H173" s="232"/>
      <c r="I173" s="232"/>
      <c r="J173" s="100"/>
      <c r="K173" s="232"/>
      <c r="L173" s="145"/>
      <c r="M173" s="266" t="s">
        <v>362</v>
      </c>
      <c r="N173" s="266"/>
      <c r="O173" s="266"/>
      <c r="P173" s="266"/>
      <c r="Q173" s="266"/>
      <c r="R173" s="266"/>
      <c r="S173" s="266"/>
      <c r="T173" s="266"/>
      <c r="U173" s="266"/>
      <c r="V173" s="266"/>
      <c r="W173" s="266"/>
      <c r="X173" s="266"/>
      <c r="Y173" s="266"/>
      <c r="Z173" s="266"/>
      <c r="AA173" s="266"/>
      <c r="AB173" s="266"/>
      <c r="AC173" s="266"/>
      <c r="AD173" s="206"/>
      <c r="AE173" s="206"/>
      <c r="AF173" s="206"/>
      <c r="AG173" s="206"/>
      <c r="AH173" s="207"/>
      <c r="AI173" s="208"/>
      <c r="AJ173" s="235"/>
      <c r="AK173" s="213"/>
      <c r="AL173" s="208"/>
      <c r="AM173" s="240"/>
      <c r="AN173" s="456"/>
      <c r="AO173" s="456"/>
      <c r="AP173" s="456"/>
      <c r="AQ173" s="456"/>
      <c r="AR173" s="456"/>
      <c r="AS173" s="456"/>
      <c r="AT173" s="456"/>
      <c r="AU173" s="456"/>
      <c r="AV173" s="456"/>
      <c r="AW173" s="456"/>
    </row>
    <row r="174" spans="1:49" ht="15" customHeight="1">
      <c r="F174" s="231"/>
      <c r="G174" s="232"/>
      <c r="H174" s="232"/>
      <c r="I174" s="232"/>
      <c r="J174" s="100"/>
      <c r="K174" s="232"/>
      <c r="L174" s="232"/>
      <c r="M174" s="232"/>
      <c r="N174" s="232"/>
      <c r="O174" s="232"/>
      <c r="P174" s="232"/>
      <c r="Q174" s="232"/>
      <c r="R174" s="232"/>
      <c r="S174" s="232"/>
      <c r="T174" s="232"/>
      <c r="U174" s="232"/>
      <c r="V174" s="232"/>
      <c r="W174" s="232"/>
      <c r="X174" s="232"/>
      <c r="Y174" s="232"/>
      <c r="Z174" s="232"/>
      <c r="AA174" s="232"/>
      <c r="AB174" s="232"/>
      <c r="AC174" s="232"/>
      <c r="AD174" s="232"/>
      <c r="AE174" s="232"/>
      <c r="AF174" s="232"/>
      <c r="AG174" s="232"/>
      <c r="AH174" s="232"/>
      <c r="AI174" s="232"/>
      <c r="AJ174" s="232"/>
      <c r="AK174" s="456"/>
      <c r="AL174" s="456"/>
      <c r="AM174" s="456"/>
      <c r="AN174" s="456"/>
      <c r="AO174" s="456"/>
      <c r="AP174" s="456"/>
      <c r="AQ174" s="456"/>
      <c r="AR174" s="456"/>
      <c r="AS174" s="456"/>
      <c r="AT174" s="456"/>
    </row>
    <row r="175" spans="1:49" s="42" customFormat="1" ht="17.100000000000001" customHeight="1">
      <c r="A175" s="42" t="s">
        <v>25</v>
      </c>
      <c r="C175" s="42" t="s">
        <v>234</v>
      </c>
      <c r="T175" s="236"/>
    </row>
    <row r="177" spans="1:48" ht="16.5" customHeight="1">
      <c r="A177" s="803">
        <v>1</v>
      </c>
      <c r="B177" s="439"/>
      <c r="C177" s="439"/>
      <c r="D177" s="439"/>
      <c r="E177" s="439"/>
      <c r="F177" s="519"/>
      <c r="G177" s="519"/>
      <c r="H177" s="519"/>
      <c r="I177" s="232"/>
      <c r="J177" s="232"/>
      <c r="K177" s="232"/>
      <c r="L177" s="548">
        <f>mergeValue(A177)</f>
        <v>1</v>
      </c>
      <c r="M177" s="256" t="s">
        <v>37</v>
      </c>
      <c r="N177" s="787"/>
      <c r="O177" s="787"/>
      <c r="P177" s="787"/>
      <c r="Q177" s="787"/>
      <c r="R177" s="787"/>
      <c r="S177" s="787"/>
      <c r="T177" s="787"/>
      <c r="U177" s="787"/>
      <c r="V177" s="787"/>
      <c r="W177" s="787"/>
      <c r="X177" s="787"/>
      <c r="Y177" s="787"/>
      <c r="Z177" s="787"/>
      <c r="AA177" s="787"/>
      <c r="AB177" s="787"/>
      <c r="AC177" s="787"/>
      <c r="AD177" s="787"/>
      <c r="AE177" s="787"/>
      <c r="AF177" s="787"/>
      <c r="AG177" s="787"/>
      <c r="AH177" s="787"/>
      <c r="AI177" s="787"/>
      <c r="AJ177" s="787"/>
      <c r="AK177" s="787"/>
      <c r="AL177" s="241"/>
      <c r="AM177" s="456"/>
      <c r="AN177" s="456"/>
      <c r="AO177" s="456"/>
      <c r="AP177" s="456"/>
      <c r="AQ177" s="456"/>
      <c r="AR177" s="456"/>
      <c r="AS177" s="456"/>
      <c r="AT177" s="456"/>
      <c r="AU177" s="456"/>
      <c r="AV177" s="456"/>
    </row>
    <row r="178" spans="1:48" s="43" customFormat="1" ht="15" customHeight="1">
      <c r="A178" s="803"/>
      <c r="B178" s="803">
        <v>1</v>
      </c>
      <c r="C178" s="439"/>
      <c r="D178" s="439"/>
      <c r="E178" s="439"/>
      <c r="F178" s="561"/>
      <c r="G178" s="558"/>
      <c r="H178" s="560"/>
      <c r="I178" s="230"/>
      <c r="J178" s="233"/>
      <c r="L178" s="547" t="str">
        <f>mergeValue(A178) &amp;"."&amp; mergeValue(B178)</f>
        <v>1.1</v>
      </c>
      <c r="M178" s="209" t="s">
        <v>32</v>
      </c>
      <c r="N178" s="777"/>
      <c r="O178" s="777"/>
      <c r="P178" s="777"/>
      <c r="Q178" s="777"/>
      <c r="R178" s="777"/>
      <c r="S178" s="777"/>
      <c r="T178" s="777"/>
      <c r="U178" s="777"/>
      <c r="V178" s="777"/>
      <c r="W178" s="777"/>
      <c r="X178" s="777"/>
      <c r="Y178" s="777"/>
      <c r="Z178" s="777"/>
      <c r="AA178" s="777"/>
      <c r="AB178" s="777"/>
      <c r="AC178" s="777"/>
      <c r="AD178" s="777"/>
      <c r="AE178" s="777"/>
      <c r="AF178" s="777"/>
      <c r="AG178" s="777"/>
      <c r="AH178" s="777"/>
      <c r="AI178" s="777"/>
      <c r="AJ178" s="777"/>
      <c r="AK178" s="777"/>
      <c r="AL178" s="241"/>
      <c r="AM178" s="439"/>
      <c r="AN178" s="439"/>
      <c r="AO178" s="439"/>
      <c r="AP178" s="439"/>
      <c r="AQ178" s="439"/>
      <c r="AR178" s="439"/>
      <c r="AS178" s="439"/>
      <c r="AT178" s="439"/>
      <c r="AU178" s="439"/>
      <c r="AV178" s="439"/>
    </row>
    <row r="179" spans="1:48" s="43" customFormat="1" ht="24.95" customHeight="1">
      <c r="A179" s="803"/>
      <c r="B179" s="803"/>
      <c r="C179" s="803">
        <v>1</v>
      </c>
      <c r="D179" s="439"/>
      <c r="E179" s="439"/>
      <c r="F179" s="561"/>
      <c r="G179" s="558"/>
      <c r="H179" s="560"/>
      <c r="I179" s="230"/>
      <c r="J179" s="233"/>
      <c r="L179" s="547" t="str">
        <f>mergeValue(A179) &amp;"."&amp; mergeValue(B179)&amp;"."&amp; mergeValue(C179)</f>
        <v>1.1.1</v>
      </c>
      <c r="M179" s="210" t="s">
        <v>1016</v>
      </c>
      <c r="N179" s="777"/>
      <c r="O179" s="777"/>
      <c r="P179" s="777"/>
      <c r="Q179" s="777"/>
      <c r="R179" s="777"/>
      <c r="S179" s="777"/>
      <c r="T179" s="777"/>
      <c r="U179" s="777"/>
      <c r="V179" s="777"/>
      <c r="W179" s="777"/>
      <c r="X179" s="777"/>
      <c r="Y179" s="777"/>
      <c r="Z179" s="777"/>
      <c r="AA179" s="777"/>
      <c r="AB179" s="777"/>
      <c r="AC179" s="777"/>
      <c r="AD179" s="777"/>
      <c r="AE179" s="777"/>
      <c r="AF179" s="777"/>
      <c r="AG179" s="777"/>
      <c r="AH179" s="777"/>
      <c r="AI179" s="777"/>
      <c r="AJ179" s="777"/>
      <c r="AK179" s="777"/>
      <c r="AL179" s="241"/>
      <c r="AM179" s="439"/>
      <c r="AN179" s="439"/>
      <c r="AO179" s="439"/>
      <c r="AP179" s="439"/>
      <c r="AQ179" s="439"/>
      <c r="AR179" s="439"/>
      <c r="AS179" s="439"/>
      <c r="AT179" s="439"/>
      <c r="AU179" s="439"/>
      <c r="AV179" s="439"/>
    </row>
    <row r="180" spans="1:48" s="43" customFormat="1" ht="15" customHeight="1">
      <c r="A180" s="803"/>
      <c r="B180" s="803"/>
      <c r="C180" s="803"/>
      <c r="D180" s="803">
        <v>1</v>
      </c>
      <c r="E180" s="439"/>
      <c r="F180" s="561"/>
      <c r="G180" s="558"/>
      <c r="H180" s="560"/>
      <c r="I180" s="805"/>
      <c r="J180" s="806"/>
      <c r="K180" s="807"/>
      <c r="L180" s="808" t="str">
        <f>mergeValue(A180) &amp;"."&amp; mergeValue(B180)&amp;"."&amp; mergeValue(C180)&amp;"."&amp; mergeValue(D180)</f>
        <v>1.1.1.1</v>
      </c>
      <c r="M180" s="811"/>
      <c r="N180" s="774"/>
      <c r="O180" s="943">
        <v>1</v>
      </c>
      <c r="P180" s="945"/>
      <c r="Q180" s="770" t="s">
        <v>108</v>
      </c>
      <c r="R180" s="856"/>
      <c r="S180" s="802">
        <v>1</v>
      </c>
      <c r="T180" s="857"/>
      <c r="U180" s="770" t="s">
        <v>108</v>
      </c>
      <c r="V180" s="856"/>
      <c r="W180" s="802">
        <v>1</v>
      </c>
      <c r="X180" s="857"/>
      <c r="Y180" s="770" t="s">
        <v>108</v>
      </c>
      <c r="Z180" s="244"/>
      <c r="AA180" s="146">
        <v>1</v>
      </c>
      <c r="AB180" s="512"/>
      <c r="AC180" s="580"/>
      <c r="AD180" s="580"/>
      <c r="AE180" s="580"/>
      <c r="AF180" s="580"/>
      <c r="AG180" s="532"/>
      <c r="AH180" s="527" t="s">
        <v>107</v>
      </c>
      <c r="AI180" s="533"/>
      <c r="AJ180" s="597" t="s">
        <v>108</v>
      </c>
      <c r="AK180" s="412"/>
      <c r="AL180" s="241"/>
      <c r="AM180" s="439" t="str">
        <f>strCheckDate(AC181:AK181)</f>
        <v/>
      </c>
      <c r="AN180" s="516"/>
      <c r="AO180" s="516"/>
      <c r="AP180" s="516"/>
      <c r="AQ180" s="516"/>
      <c r="AR180" s="516"/>
      <c r="AS180" s="516"/>
      <c r="AT180" s="439"/>
      <c r="AU180" s="439"/>
      <c r="AV180" s="439"/>
    </row>
    <row r="181" spans="1:48" s="43" customFormat="1" ht="15" customHeight="1">
      <c r="A181" s="803"/>
      <c r="B181" s="803"/>
      <c r="C181" s="803"/>
      <c r="D181" s="803"/>
      <c r="E181" s="439"/>
      <c r="F181" s="561"/>
      <c r="G181" s="558"/>
      <c r="H181" s="560"/>
      <c r="I181" s="805"/>
      <c r="J181" s="806"/>
      <c r="K181" s="807"/>
      <c r="L181" s="809"/>
      <c r="M181" s="812"/>
      <c r="N181" s="775"/>
      <c r="O181" s="894"/>
      <c r="P181" s="946"/>
      <c r="Q181" s="770"/>
      <c r="R181" s="856"/>
      <c r="S181" s="802"/>
      <c r="T181" s="857"/>
      <c r="U181" s="770"/>
      <c r="V181" s="856"/>
      <c r="W181" s="802"/>
      <c r="X181" s="857"/>
      <c r="Y181" s="770"/>
      <c r="Z181" s="266"/>
      <c r="AA181" s="266"/>
      <c r="AB181" s="266"/>
      <c r="AC181" s="384"/>
      <c r="AD181" s="384"/>
      <c r="AE181" s="384"/>
      <c r="AF181" s="442" t="str">
        <f>AG180 &amp; "-" &amp; AI180</f>
        <v>-</v>
      </c>
      <c r="AG181" s="442"/>
      <c r="AH181" s="442"/>
      <c r="AI181" s="442"/>
      <c r="AJ181" s="442"/>
      <c r="AK181" s="442"/>
      <c r="AL181" s="452"/>
      <c r="AM181" s="439"/>
      <c r="AN181" s="516"/>
      <c r="AO181" s="516"/>
      <c r="AP181" s="516"/>
      <c r="AQ181" s="516"/>
      <c r="AR181" s="516"/>
      <c r="AS181" s="516"/>
      <c r="AT181" s="439"/>
      <c r="AU181" s="439"/>
      <c r="AV181" s="439"/>
    </row>
    <row r="182" spans="1:48" s="43" customFormat="1" ht="15" customHeight="1">
      <c r="A182" s="803"/>
      <c r="B182" s="803"/>
      <c r="C182" s="803"/>
      <c r="D182" s="803"/>
      <c r="E182" s="439"/>
      <c r="F182" s="561"/>
      <c r="G182" s="558"/>
      <c r="H182" s="560"/>
      <c r="I182" s="805"/>
      <c r="J182" s="806"/>
      <c r="K182" s="807"/>
      <c r="L182" s="809"/>
      <c r="M182" s="812"/>
      <c r="N182" s="775"/>
      <c r="O182" s="894"/>
      <c r="P182" s="946"/>
      <c r="Q182" s="770"/>
      <c r="R182" s="856"/>
      <c r="S182" s="802"/>
      <c r="T182" s="857"/>
      <c r="U182" s="770"/>
      <c r="V182" s="229"/>
      <c r="W182" s="229"/>
      <c r="X182" s="266"/>
      <c r="Y182" s="383"/>
      <c r="Z182" s="383"/>
      <c r="AA182" s="383"/>
      <c r="AB182" s="383"/>
      <c r="AC182" s="384"/>
      <c r="AD182" s="384"/>
      <c r="AE182" s="384"/>
      <c r="AF182" s="384"/>
      <c r="AG182" s="385"/>
      <c r="AH182" s="250"/>
      <c r="AI182" s="250"/>
      <c r="AJ182" s="385"/>
      <c r="AK182" s="250"/>
      <c r="AL182" s="239"/>
      <c r="AM182" s="439"/>
      <c r="AN182" s="516"/>
      <c r="AO182" s="516"/>
      <c r="AP182" s="516"/>
      <c r="AQ182" s="516"/>
      <c r="AR182" s="516"/>
      <c r="AS182" s="516"/>
      <c r="AT182" s="439"/>
      <c r="AU182" s="439"/>
      <c r="AV182" s="439"/>
    </row>
    <row r="183" spans="1:48" s="43" customFormat="1" ht="15" customHeight="1">
      <c r="A183" s="803"/>
      <c r="B183" s="803"/>
      <c r="C183" s="803"/>
      <c r="D183" s="803"/>
      <c r="E183" s="439"/>
      <c r="F183" s="561"/>
      <c r="G183" s="558"/>
      <c r="H183" s="560"/>
      <c r="I183" s="805"/>
      <c r="J183" s="806"/>
      <c r="K183" s="807"/>
      <c r="L183" s="809"/>
      <c r="M183" s="812"/>
      <c r="N183" s="776"/>
      <c r="O183" s="944"/>
      <c r="P183" s="947"/>
      <c r="Q183" s="770"/>
      <c r="R183" s="386"/>
      <c r="S183" s="389"/>
      <c r="T183" s="387"/>
      <c r="U183" s="383"/>
      <c r="V183" s="383"/>
      <c r="W183" s="383"/>
      <c r="X183" s="383"/>
      <c r="Y183" s="383"/>
      <c r="Z183" s="383"/>
      <c r="AA183" s="383"/>
      <c r="AB183" s="383"/>
      <c r="AC183" s="384"/>
      <c r="AD183" s="384"/>
      <c r="AE183" s="384"/>
      <c r="AF183" s="384"/>
      <c r="AG183" s="385"/>
      <c r="AH183" s="250"/>
      <c r="AI183" s="250"/>
      <c r="AJ183" s="385"/>
      <c r="AK183" s="250"/>
      <c r="AL183" s="239"/>
      <c r="AM183" s="439"/>
      <c r="AN183" s="516"/>
      <c r="AO183" s="516"/>
      <c r="AP183" s="516"/>
      <c r="AQ183" s="516"/>
      <c r="AR183" s="516"/>
      <c r="AS183" s="516"/>
      <c r="AT183" s="439"/>
      <c r="AU183" s="439"/>
      <c r="AV183" s="439"/>
    </row>
    <row r="184" spans="1:48" ht="15" customHeight="1">
      <c r="A184" s="803"/>
      <c r="B184" s="803"/>
      <c r="C184" s="803"/>
      <c r="D184" s="803"/>
      <c r="E184" s="559"/>
      <c r="F184" s="562"/>
      <c r="G184" s="559"/>
      <c r="H184" s="559"/>
      <c r="I184" s="805"/>
      <c r="J184" s="806"/>
      <c r="K184" s="807"/>
      <c r="L184" s="810"/>
      <c r="M184" s="813"/>
      <c r="N184" s="215"/>
      <c r="O184" s="215"/>
      <c r="P184" s="266" t="s">
        <v>525</v>
      </c>
      <c r="Q184" s="215"/>
      <c r="R184" s="215"/>
      <c r="S184" s="215"/>
      <c r="T184" s="215"/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5"/>
      <c r="AG184" s="215"/>
      <c r="AH184" s="215"/>
      <c r="AI184" s="215"/>
      <c r="AJ184" s="215"/>
      <c r="AK184" s="419"/>
      <c r="AL184" s="390"/>
      <c r="AM184" s="456"/>
      <c r="AN184" s="517"/>
      <c r="AO184" s="517"/>
      <c r="AP184" s="517"/>
      <c r="AQ184" s="517"/>
      <c r="AR184" s="517"/>
      <c r="AS184" s="517"/>
      <c r="AT184" s="456"/>
      <c r="AU184" s="456"/>
      <c r="AV184" s="456"/>
    </row>
    <row r="185" spans="1:48" ht="15" customHeight="1">
      <c r="A185" s="803"/>
      <c r="B185" s="803"/>
      <c r="C185" s="803"/>
      <c r="D185" s="559"/>
      <c r="E185" s="559"/>
      <c r="F185" s="561"/>
      <c r="G185" s="559"/>
      <c r="H185" s="559"/>
      <c r="I185" s="232"/>
      <c r="J185" s="100"/>
      <c r="K185" s="232"/>
      <c r="L185" s="531"/>
      <c r="M185" s="214" t="s">
        <v>11</v>
      </c>
      <c r="N185" s="214"/>
      <c r="O185" s="214"/>
      <c r="P185" s="214"/>
      <c r="Q185" s="214"/>
      <c r="R185" s="214"/>
      <c r="S185" s="214"/>
      <c r="T185" s="214"/>
      <c r="U185" s="214"/>
      <c r="V185" s="214"/>
      <c r="W185" s="214"/>
      <c r="X185" s="214"/>
      <c r="Y185" s="214"/>
      <c r="Z185" s="214"/>
      <c r="AA185" s="214"/>
      <c r="AB185" s="214"/>
      <c r="AC185" s="214"/>
      <c r="AD185" s="214"/>
      <c r="AE185" s="214"/>
      <c r="AF185" s="214"/>
      <c r="AG185" s="214"/>
      <c r="AH185" s="214"/>
      <c r="AI185" s="214"/>
      <c r="AJ185" s="214"/>
      <c r="AK185" s="250"/>
      <c r="AL185" s="239"/>
      <c r="AM185" s="456"/>
      <c r="AN185" s="517"/>
      <c r="AO185" s="517"/>
      <c r="AP185" s="517"/>
      <c r="AQ185" s="517"/>
      <c r="AR185" s="517"/>
      <c r="AS185" s="517"/>
      <c r="AT185" s="456"/>
      <c r="AU185" s="456"/>
      <c r="AV185" s="456"/>
    </row>
    <row r="186" spans="1:48" ht="15" customHeight="1">
      <c r="A186" s="803"/>
      <c r="B186" s="803"/>
      <c r="C186" s="559"/>
      <c r="D186" s="559"/>
      <c r="E186" s="559"/>
      <c r="F186" s="561"/>
      <c r="G186" s="559"/>
      <c r="H186" s="559"/>
      <c r="I186" s="232"/>
      <c r="J186" s="100"/>
      <c r="K186" s="232"/>
      <c r="L186" s="145"/>
      <c r="M186" s="213" t="s">
        <v>982</v>
      </c>
      <c r="N186" s="213"/>
      <c r="O186" s="213"/>
      <c r="P186" s="213"/>
      <c r="Q186" s="213"/>
      <c r="R186" s="213"/>
      <c r="S186" s="213"/>
      <c r="T186" s="213"/>
      <c r="U186" s="213"/>
      <c r="V186" s="213"/>
      <c r="W186" s="213"/>
      <c r="X186" s="213"/>
      <c r="Y186" s="213"/>
      <c r="Z186" s="213"/>
      <c r="AA186" s="213"/>
      <c r="AB186" s="213"/>
      <c r="AC186" s="206"/>
      <c r="AD186" s="206"/>
      <c r="AE186" s="206"/>
      <c r="AF186" s="206"/>
      <c r="AG186" s="207"/>
      <c r="AH186" s="208"/>
      <c r="AI186" s="235"/>
      <c r="AJ186" s="213"/>
      <c r="AK186" s="417"/>
      <c r="AL186" s="240"/>
      <c r="AM186" s="456"/>
      <c r="AN186" s="456"/>
      <c r="AO186" s="456"/>
      <c r="AP186" s="456"/>
      <c r="AQ186" s="456"/>
      <c r="AR186" s="456"/>
      <c r="AS186" s="456"/>
      <c r="AT186" s="456"/>
      <c r="AU186" s="456"/>
      <c r="AV186" s="456"/>
    </row>
    <row r="187" spans="1:48" ht="15" customHeight="1">
      <c r="A187" s="803"/>
      <c r="B187" s="559"/>
      <c r="C187" s="559"/>
      <c r="D187" s="559"/>
      <c r="E187" s="559"/>
      <c r="F187" s="561"/>
      <c r="G187" s="559"/>
      <c r="H187" s="559"/>
      <c r="I187" s="232"/>
      <c r="J187" s="100"/>
      <c r="K187" s="232"/>
      <c r="L187" s="145"/>
      <c r="M187" s="229" t="s">
        <v>35</v>
      </c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06"/>
      <c r="AD187" s="206"/>
      <c r="AE187" s="206"/>
      <c r="AF187" s="206"/>
      <c r="AG187" s="207"/>
      <c r="AH187" s="208"/>
      <c r="AI187" s="235"/>
      <c r="AJ187" s="213"/>
      <c r="AK187" s="417"/>
      <c r="AL187" s="240"/>
      <c r="AM187" s="456"/>
      <c r="AN187" s="456"/>
      <c r="AO187" s="456"/>
      <c r="AP187" s="456"/>
      <c r="AQ187" s="456"/>
      <c r="AR187" s="456"/>
      <c r="AS187" s="456"/>
      <c r="AT187" s="456"/>
      <c r="AU187" s="456"/>
      <c r="AV187" s="456"/>
    </row>
    <row r="188" spans="1:48" ht="15" customHeight="1">
      <c r="F188" s="231"/>
      <c r="G188" s="232"/>
      <c r="H188" s="232"/>
      <c r="I188" s="232"/>
      <c r="J188" s="100"/>
      <c r="K188" s="232"/>
      <c r="L188" s="145"/>
      <c r="M188" s="266" t="s">
        <v>362</v>
      </c>
      <c r="N188" s="266"/>
      <c r="O188" s="266"/>
      <c r="P188" s="266"/>
      <c r="Q188" s="266"/>
      <c r="R188" s="266"/>
      <c r="S188" s="266"/>
      <c r="T188" s="266"/>
      <c r="U188" s="266"/>
      <c r="V188" s="266"/>
      <c r="W188" s="266"/>
      <c r="X188" s="266"/>
      <c r="Y188" s="266"/>
      <c r="Z188" s="266"/>
      <c r="AA188" s="266"/>
      <c r="AB188" s="266"/>
      <c r="AC188" s="206"/>
      <c r="AD188" s="206"/>
      <c r="AE188" s="206"/>
      <c r="AF188" s="206"/>
      <c r="AG188" s="207"/>
      <c r="AH188" s="208"/>
      <c r="AI188" s="235"/>
      <c r="AJ188" s="213"/>
      <c r="AK188" s="208"/>
      <c r="AL188" s="240"/>
      <c r="AM188" s="456"/>
      <c r="AN188" s="456"/>
      <c r="AO188" s="456"/>
      <c r="AP188" s="456"/>
      <c r="AQ188" s="456"/>
      <c r="AR188" s="456"/>
      <c r="AS188" s="456"/>
      <c r="AT188" s="456"/>
      <c r="AU188" s="456"/>
      <c r="AV188" s="456"/>
    </row>
    <row r="189" spans="1:48" ht="15" customHeight="1">
      <c r="F189" s="231"/>
      <c r="G189" s="232"/>
      <c r="H189" s="232"/>
      <c r="I189" s="232"/>
      <c r="J189" s="100"/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32"/>
      <c r="AF189" s="232"/>
      <c r="AG189" s="232"/>
      <c r="AH189" s="232"/>
      <c r="AI189" s="232"/>
      <c r="AJ189" s="232"/>
      <c r="AK189" s="456"/>
      <c r="AL189" s="456"/>
      <c r="AM189" s="456"/>
      <c r="AN189" s="456"/>
      <c r="AO189" s="456"/>
      <c r="AP189" s="456"/>
      <c r="AQ189" s="456"/>
      <c r="AR189" s="456"/>
      <c r="AS189" s="456"/>
      <c r="AT189" s="456"/>
    </row>
    <row r="190" spans="1:48" ht="15" customHeight="1">
      <c r="F190" s="231"/>
      <c r="G190" s="232"/>
      <c r="H190" s="232"/>
      <c r="I190" s="232"/>
      <c r="J190" s="100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  <c r="W190" s="232"/>
      <c r="X190" s="232"/>
      <c r="Y190" s="232"/>
      <c r="Z190" s="232"/>
      <c r="AA190" s="232"/>
      <c r="AB190" s="232"/>
      <c r="AC190" s="232"/>
      <c r="AD190" s="232"/>
      <c r="AE190" s="232"/>
      <c r="AF190" s="232"/>
      <c r="AG190" s="232"/>
      <c r="AH190" s="232"/>
      <c r="AI190" s="232"/>
      <c r="AJ190" s="232"/>
      <c r="AK190" s="456"/>
      <c r="AL190" s="456"/>
      <c r="AM190" s="456"/>
      <c r="AN190" s="456"/>
      <c r="AO190" s="456"/>
      <c r="AP190" s="456"/>
      <c r="AQ190" s="456"/>
      <c r="AR190" s="456"/>
      <c r="AS190" s="456"/>
      <c r="AT190" s="456"/>
    </row>
    <row r="191" spans="1:48" ht="15" customHeight="1">
      <c r="F191" s="231"/>
      <c r="G191" s="232"/>
      <c r="H191" s="232"/>
      <c r="I191" s="232"/>
      <c r="J191" s="100"/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</row>
    <row r="192" spans="1:48" ht="15" customHeight="1">
      <c r="F192" s="231"/>
      <c r="G192" s="232"/>
      <c r="H192" s="232"/>
      <c r="I192" s="232"/>
      <c r="J192" s="100"/>
      <c r="K192" s="232"/>
      <c r="L192" s="232"/>
      <c r="M192" s="232"/>
      <c r="N192" s="232"/>
      <c r="O192" s="232"/>
      <c r="Q192" s="607"/>
      <c r="U192" s="147"/>
      <c r="V192" s="232"/>
      <c r="W192" s="232"/>
      <c r="X192" s="232"/>
      <c r="Y192" s="590"/>
      <c r="Z192" s="232"/>
      <c r="AA192" s="232"/>
      <c r="AB192" s="232"/>
      <c r="AC192" s="535"/>
      <c r="AD192" s="232"/>
    </row>
    <row r="193" spans="1:31" ht="15" customHeight="1">
      <c r="F193" s="231"/>
      <c r="G193" s="232"/>
      <c r="H193" s="232"/>
      <c r="I193" s="232"/>
      <c r="J193" s="100"/>
      <c r="K193" s="232"/>
      <c r="L193" s="232"/>
      <c r="M193" s="232"/>
      <c r="N193" s="232"/>
      <c r="O193" s="232"/>
      <c r="Q193" s="585"/>
      <c r="Y193" s="232"/>
      <c r="Z193" s="232"/>
      <c r="AA193" s="232"/>
      <c r="AB193" s="232"/>
      <c r="AC193" s="232"/>
      <c r="AD193" s="232"/>
      <c r="AE193" s="232"/>
    </row>
    <row r="194" spans="1:31" ht="15" customHeight="1">
      <c r="F194" s="231"/>
      <c r="G194" s="232"/>
      <c r="H194" s="232"/>
      <c r="I194" s="232"/>
      <c r="J194" s="100"/>
      <c r="K194" s="232"/>
      <c r="L194" s="232"/>
      <c r="M194" s="232"/>
      <c r="N194" s="232"/>
      <c r="O194" s="232"/>
      <c r="Q194" s="586"/>
      <c r="Y194" s="232"/>
      <c r="Z194" s="232"/>
      <c r="AA194" s="232"/>
      <c r="AB194" s="232"/>
      <c r="AC194" s="232"/>
      <c r="AD194" s="232"/>
      <c r="AE194" s="232"/>
    </row>
    <row r="195" spans="1:31" ht="15" customHeight="1">
      <c r="F195" s="231"/>
      <c r="G195" s="232"/>
      <c r="H195" s="232"/>
      <c r="I195" s="232"/>
      <c r="J195" s="100"/>
      <c r="K195" s="232"/>
      <c r="L195" s="232"/>
      <c r="M195" s="232"/>
      <c r="N195" s="232"/>
      <c r="O195" s="232"/>
      <c r="P195" s="232"/>
      <c r="Q195" s="586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2"/>
    </row>
    <row r="196" spans="1:31" ht="15" customHeight="1">
      <c r="F196" s="231"/>
      <c r="G196" s="232"/>
      <c r="H196" s="232"/>
      <c r="I196" s="232"/>
      <c r="J196" s="100"/>
      <c r="K196" s="232"/>
      <c r="L196" s="232"/>
      <c r="M196" s="232"/>
      <c r="Q196" s="738" t="s">
        <v>108</v>
      </c>
      <c r="R196" s="774"/>
      <c r="S196" s="797">
        <v>1</v>
      </c>
      <c r="T196" s="771"/>
      <c r="U196" s="690" t="s">
        <v>107</v>
      </c>
      <c r="V196" s="774"/>
      <c r="W196" s="797">
        <v>1</v>
      </c>
      <c r="X196" s="854"/>
      <c r="Y196" s="767" t="s">
        <v>107</v>
      </c>
      <c r="Z196" s="244"/>
      <c r="AA196" s="388">
        <v>1</v>
      </c>
      <c r="AB196" s="535"/>
    </row>
    <row r="197" spans="1:31" ht="15" customHeight="1">
      <c r="F197" s="231"/>
      <c r="G197" s="232"/>
      <c r="H197" s="232"/>
      <c r="I197" s="232"/>
      <c r="J197" s="100"/>
      <c r="K197" s="232"/>
      <c r="L197" s="232"/>
      <c r="M197" s="232"/>
      <c r="Q197" s="738"/>
      <c r="R197" s="775"/>
      <c r="S197" s="894"/>
      <c r="T197" s="772"/>
      <c r="U197" s="738"/>
      <c r="V197" s="776"/>
      <c r="W197" s="798"/>
      <c r="X197" s="855"/>
      <c r="Y197" s="768"/>
      <c r="Z197" s="266"/>
      <c r="AA197" s="266"/>
      <c r="AB197" s="266" t="s">
        <v>527</v>
      </c>
    </row>
    <row r="198" spans="1:31" ht="15" customHeight="1">
      <c r="F198" s="231"/>
      <c r="G198" s="232"/>
      <c r="H198" s="232"/>
      <c r="I198" s="232"/>
      <c r="J198" s="100"/>
      <c r="K198" s="232"/>
      <c r="L198" s="232"/>
      <c r="M198" s="232"/>
      <c r="Q198" s="738"/>
      <c r="R198" s="776"/>
      <c r="S198" s="894"/>
      <c r="T198" s="773"/>
      <c r="U198" s="691"/>
      <c r="V198" s="229"/>
      <c r="W198" s="229"/>
      <c r="X198" s="266" t="s">
        <v>526</v>
      </c>
      <c r="Y198" s="383"/>
      <c r="Z198" s="383"/>
      <c r="AA198" s="383"/>
      <c r="AB198" s="383"/>
    </row>
    <row r="199" spans="1:31" ht="15" customHeight="1">
      <c r="F199" s="231"/>
      <c r="G199" s="232"/>
      <c r="H199" s="232"/>
      <c r="I199" s="232"/>
      <c r="J199" s="100"/>
      <c r="K199" s="232"/>
      <c r="L199" s="232"/>
      <c r="M199" s="232"/>
      <c r="Q199" s="691"/>
      <c r="R199" s="386"/>
      <c r="S199" s="389"/>
      <c r="T199" s="387"/>
      <c r="U199" s="383"/>
      <c r="V199" s="383"/>
      <c r="W199" s="383"/>
      <c r="X199" s="383"/>
      <c r="Y199" s="383"/>
      <c r="Z199" s="383"/>
      <c r="AA199" s="383"/>
      <c r="AB199" s="383"/>
    </row>
    <row r="201" spans="1:31" s="42" customFormat="1" ht="17.100000000000001" customHeight="1">
      <c r="A201" s="42" t="s">
        <v>310</v>
      </c>
    </row>
    <row r="202" spans="1:31" ht="17.100000000000001" customHeight="1">
      <c r="D202" s="52"/>
      <c r="G202" s="110"/>
      <c r="H202" s="110"/>
    </row>
    <row r="203" spans="1:31" s="43" customFormat="1" ht="17.100000000000001" customHeight="1">
      <c r="A203" s="113"/>
      <c r="B203" s="103"/>
      <c r="C203" s="101"/>
      <c r="D203" s="216"/>
      <c r="E203" s="146" t="s">
        <v>117</v>
      </c>
      <c r="F203" s="147"/>
      <c r="G203" s="141"/>
      <c r="H203" s="141"/>
      <c r="I203" s="141"/>
      <c r="J203" s="141"/>
      <c r="K203" s="142"/>
      <c r="L203" s="142"/>
      <c r="M203" s="142"/>
      <c r="N203" s="143"/>
      <c r="O203" s="143"/>
      <c r="P203" s="143"/>
      <c r="Q203" s="144"/>
      <c r="R203" s="104"/>
      <c r="S203" s="104"/>
      <c r="T203" s="104"/>
      <c r="U203" s="104"/>
      <c r="V203" s="104"/>
      <c r="W203" s="104"/>
      <c r="X203" s="104"/>
    </row>
    <row r="205" spans="1:31" s="43" customFormat="1" ht="17.100000000000001" customHeight="1">
      <c r="A205" s="115"/>
      <c r="B205" s="115"/>
      <c r="C205" s="101"/>
      <c r="D205" s="217"/>
      <c r="E205" s="281"/>
      <c r="F205" s="283"/>
      <c r="G205" s="283"/>
      <c r="H205" s="282"/>
      <c r="I205" s="282"/>
      <c r="J205" s="282"/>
      <c r="K205" s="282"/>
      <c r="L205" s="282"/>
      <c r="M205" s="282"/>
      <c r="N205" s="282"/>
      <c r="O205" s="282"/>
      <c r="P205" s="282"/>
      <c r="Q205" s="282"/>
      <c r="R205" s="282"/>
      <c r="S205" s="282"/>
      <c r="T205" s="220"/>
      <c r="U205" s="220"/>
      <c r="V205" s="220"/>
      <c r="W205" s="284"/>
      <c r="X205" s="284"/>
    </row>
    <row r="206" spans="1:31" s="42" customFormat="1" ht="11.25">
      <c r="A206" s="42" t="s">
        <v>313</v>
      </c>
    </row>
    <row r="207" spans="1:31" ht="11.25"/>
    <row r="208" spans="1:31" s="12" customFormat="1" ht="15" customHeight="1">
      <c r="C208" s="58"/>
      <c r="D208" s="164"/>
      <c r="E208" s="278"/>
    </row>
    <row r="210" spans="1:24" s="42" customFormat="1" ht="17.100000000000001" customHeight="1">
      <c r="A210" s="42" t="s">
        <v>312</v>
      </c>
    </row>
    <row r="212" spans="1:24" s="43" customFormat="1" ht="17.100000000000001" customHeight="1">
      <c r="A212" s="115"/>
      <c r="B212" s="115"/>
      <c r="C212" s="101"/>
      <c r="D212" s="217"/>
      <c r="E212" s="140">
        <v>1</v>
      </c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2"/>
      <c r="S212" s="142"/>
      <c r="T212" s="142"/>
      <c r="U212" s="143"/>
      <c r="V212" s="143"/>
      <c r="W212" s="143"/>
      <c r="X212" s="144"/>
    </row>
    <row r="214" spans="1:24" s="42" customFormat="1" ht="17.100000000000001" customHeight="1">
      <c r="A214" s="42" t="s">
        <v>313</v>
      </c>
    </row>
    <row r="215" spans="1:24" ht="17.100000000000001" customHeight="1">
      <c r="G215" s="110"/>
      <c r="H215" s="110"/>
    </row>
    <row r="216" spans="1:24" s="43" customFormat="1" ht="17.100000000000001" customHeight="1">
      <c r="A216" s="113"/>
      <c r="B216" s="103"/>
      <c r="C216" s="101"/>
      <c r="D216" s="217"/>
      <c r="E216" s="146" t="s">
        <v>117</v>
      </c>
      <c r="F216" s="141"/>
      <c r="G216" s="141"/>
      <c r="H216" s="141"/>
      <c r="I216" s="141"/>
      <c r="J216" s="142"/>
      <c r="K216" s="142"/>
      <c r="L216" s="142"/>
      <c r="M216" s="143"/>
      <c r="N216" s="143"/>
      <c r="O216" s="143"/>
      <c r="P216" s="144"/>
      <c r="Q216" s="104"/>
      <c r="R216" s="104"/>
      <c r="S216" s="104"/>
      <c r="T216" s="104"/>
      <c r="U216" s="104"/>
      <c r="V216" s="104"/>
      <c r="W216" s="104"/>
      <c r="X216" s="104"/>
    </row>
    <row r="218" spans="1:24" s="42" customFormat="1" ht="17.100000000000001" customHeight="1">
      <c r="A218" s="42" t="s">
        <v>314</v>
      </c>
    </row>
    <row r="219" spans="1:24" ht="17.100000000000001" customHeight="1">
      <c r="G219" s="110"/>
      <c r="H219" s="110"/>
    </row>
    <row r="220" spans="1:24" s="43" customFormat="1" ht="17.100000000000001" customHeight="1">
      <c r="A220" s="113"/>
      <c r="B220" s="103"/>
      <c r="C220" s="101"/>
      <c r="D220" s="217"/>
      <c r="E220" s="146" t="s">
        <v>117</v>
      </c>
      <c r="F220" s="141"/>
      <c r="G220" s="141"/>
      <c r="H220" s="141"/>
      <c r="I220" s="141"/>
      <c r="J220" s="142"/>
      <c r="K220" s="142"/>
      <c r="L220" s="142"/>
      <c r="M220" s="143"/>
      <c r="N220" s="143"/>
      <c r="O220" s="143"/>
      <c r="P220" s="144"/>
      <c r="Q220" s="104"/>
      <c r="R220" s="104"/>
      <c r="S220" s="104"/>
      <c r="T220" s="104"/>
      <c r="U220" s="104"/>
      <c r="V220" s="104"/>
      <c r="W220" s="104"/>
      <c r="X220" s="104"/>
    </row>
    <row r="222" spans="1:24" s="42" customFormat="1" ht="17.100000000000001" customHeight="1">
      <c r="A222" s="42" t="s">
        <v>315</v>
      </c>
    </row>
    <row r="223" spans="1:24" ht="17.100000000000001" customHeight="1">
      <c r="G223" s="110"/>
      <c r="H223" s="110"/>
    </row>
    <row r="224" spans="1:24" s="43" customFormat="1" ht="17.100000000000001" customHeight="1">
      <c r="A224" s="114"/>
      <c r="B224" s="103">
        <v>1</v>
      </c>
      <c r="C224" s="101"/>
      <c r="E224" s="895">
        <v>1</v>
      </c>
      <c r="F224" s="928" t="s">
        <v>324</v>
      </c>
      <c r="G224" s="928"/>
      <c r="H224" s="928"/>
      <c r="I224" s="123"/>
      <c r="J224" s="129"/>
      <c r="K224" s="129"/>
      <c r="L224" s="123"/>
      <c r="M224" s="129"/>
      <c r="N224" s="129"/>
      <c r="O224" s="123"/>
      <c r="P224" s="129"/>
      <c r="Q224" s="129"/>
      <c r="R224" s="123"/>
      <c r="S224" s="129"/>
      <c r="T224" s="129"/>
      <c r="U224" s="925" t="s">
        <v>288</v>
      </c>
      <c r="V224" s="925" t="s">
        <v>288</v>
      </c>
      <c r="W224" s="122" t="s">
        <v>288</v>
      </c>
      <c r="X224" s="126"/>
    </row>
    <row r="225" spans="1:24" s="43" customFormat="1" ht="17.100000000000001" customHeight="1">
      <c r="A225" s="114"/>
      <c r="B225" s="103"/>
      <c r="C225" s="101"/>
      <c r="E225" s="896"/>
      <c r="F225" s="130"/>
      <c r="G225" s="120"/>
      <c r="H225" s="507" t="s">
        <v>317</v>
      </c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20"/>
      <c r="T225" s="121"/>
      <c r="U225" s="926"/>
      <c r="V225" s="926"/>
      <c r="W225" s="131"/>
      <c r="X225" s="131"/>
    </row>
    <row r="226" spans="1:24" s="43" customFormat="1" ht="17.100000000000001" customHeight="1">
      <c r="A226" s="114"/>
      <c r="B226" s="103">
        <v>1</v>
      </c>
      <c r="C226" s="101"/>
      <c r="E226" s="896"/>
      <c r="F226" s="929" t="s">
        <v>323</v>
      </c>
      <c r="G226" s="929"/>
      <c r="H226" s="929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4"/>
      <c r="U226" s="926"/>
      <c r="V226" s="926"/>
      <c r="W226" s="122" t="s">
        <v>288</v>
      </c>
      <c r="X226" s="126"/>
    </row>
    <row r="227" spans="1:24" ht="17.100000000000001" customHeight="1">
      <c r="A227" s="114"/>
      <c r="B227" s="103"/>
      <c r="C227" s="100"/>
      <c r="E227" s="897"/>
      <c r="F227" s="130"/>
      <c r="G227" s="120"/>
      <c r="H227" s="507" t="s">
        <v>318</v>
      </c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1"/>
      <c r="U227" s="927"/>
      <c r="V227" s="927"/>
      <c r="W227" s="131"/>
      <c r="X227" s="131"/>
    </row>
    <row r="229" spans="1:24" s="42" customFormat="1" ht="17.100000000000001" customHeight="1">
      <c r="A229" s="42" t="s">
        <v>316</v>
      </c>
    </row>
    <row r="230" spans="1:24" ht="17.100000000000001" customHeight="1">
      <c r="G230" s="110"/>
    </row>
    <row r="231" spans="1:24" s="43" customFormat="1" ht="17.100000000000001" customHeight="1">
      <c r="A231" s="114"/>
      <c r="B231" s="115"/>
      <c r="C231" s="101"/>
      <c r="D231" s="101"/>
      <c r="E231" s="125"/>
      <c r="F231" s="134"/>
      <c r="G231" s="132" t="s">
        <v>117</v>
      </c>
      <c r="H231" s="13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/>
      <c r="V231"/>
      <c r="W231" s="122" t="s">
        <v>288</v>
      </c>
      <c r="X231" s="126"/>
    </row>
    <row r="233" spans="1:24" s="42" customFormat="1" ht="17.100000000000001" customHeight="1">
      <c r="A233" s="42" t="s">
        <v>319</v>
      </c>
    </row>
    <row r="234" spans="1:24" ht="17.100000000000001" customHeight="1">
      <c r="H234" s="110"/>
    </row>
    <row r="235" spans="1:24" s="43" customFormat="1" ht="17.100000000000001" customHeight="1">
      <c r="A235" s="114"/>
      <c r="B235" s="115"/>
      <c r="C235" s="101"/>
      <c r="D235" s="101"/>
      <c r="E235" s="125"/>
      <c r="F235" s="134"/>
      <c r="G235" s="132" t="s">
        <v>117</v>
      </c>
      <c r="H235" s="13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4"/>
      <c r="U235"/>
      <c r="V235"/>
      <c r="W235" s="122" t="s">
        <v>288</v>
      </c>
      <c r="X235" s="126"/>
    </row>
    <row r="237" spans="1:24" s="42" customFormat="1" ht="17.100000000000001" customHeight="1">
      <c r="A237" s="42" t="s">
        <v>341</v>
      </c>
    </row>
    <row r="238" spans="1:24" ht="17.100000000000001" customHeight="1">
      <c r="H238" s="110"/>
    </row>
    <row r="239" spans="1:24" s="43" customFormat="1" ht="17.100000000000001" customHeight="1">
      <c r="A239" s="114"/>
      <c r="B239" s="115"/>
      <c r="C239" s="101"/>
      <c r="D239" s="101"/>
      <c r="E239" s="125"/>
      <c r="F239" s="134"/>
      <c r="G239" s="132" t="s">
        <v>117</v>
      </c>
      <c r="H239" s="13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/>
      <c r="V239"/>
      <c r="W239" s="122" t="s">
        <v>288</v>
      </c>
      <c r="X239" s="126"/>
    </row>
    <row r="241" spans="1:24" s="42" customFormat="1" ht="17.100000000000001" customHeight="1">
      <c r="A241" s="42" t="s">
        <v>320</v>
      </c>
    </row>
    <row r="243" spans="1:24" s="43" customFormat="1" ht="17.100000000000001" customHeight="1">
      <c r="A243" s="115"/>
      <c r="B243" s="115"/>
      <c r="C243" s="101"/>
      <c r="E243" s="128">
        <v>1</v>
      </c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4"/>
      <c r="R243" s="122"/>
      <c r="S243" s="122"/>
      <c r="T243" s="122"/>
      <c r="U243" s="126"/>
      <c r="V243" s="126"/>
      <c r="W243" s="126"/>
      <c r="X243" s="127"/>
    </row>
    <row r="246" spans="1:24" s="42" customFormat="1" ht="17.100000000000001" customHeight="1">
      <c r="A246" s="42" t="s">
        <v>16</v>
      </c>
    </row>
    <row r="248" spans="1:24" s="43" customFormat="1" ht="15">
      <c r="A248" s="170"/>
      <c r="C248" s="57"/>
      <c r="D248" s="940">
        <v>1</v>
      </c>
      <c r="E248" s="941"/>
      <c r="F248" s="171">
        <v>1</v>
      </c>
      <c r="G248" s="172"/>
      <c r="H248" s="173"/>
      <c r="I248" s="169"/>
    </row>
    <row r="249" spans="1:24" s="43" customFormat="1" ht="15" customHeight="1">
      <c r="C249" s="57"/>
      <c r="D249" s="940"/>
      <c r="E249" s="942"/>
      <c r="F249" s="174"/>
      <c r="G249" s="511" t="s">
        <v>6</v>
      </c>
      <c r="H249" s="175"/>
      <c r="I249" s="169"/>
    </row>
    <row r="251" spans="1:24" s="42" customFormat="1" ht="17.100000000000001" customHeight="1">
      <c r="A251" s="42" t="s">
        <v>15</v>
      </c>
    </row>
    <row r="253" spans="1:24" s="43" customFormat="1" ht="15">
      <c r="A253" s="170"/>
      <c r="C253" s="57"/>
      <c r="D253"/>
      <c r="E253"/>
      <c r="F253" s="171">
        <v>1</v>
      </c>
      <c r="G253" s="172"/>
      <c r="H253" s="173"/>
      <c r="I253" s="169"/>
    </row>
    <row r="255" spans="1:24" s="42" customFormat="1" ht="17.100000000000001" customHeight="1">
      <c r="A255" s="42" t="s">
        <v>357</v>
      </c>
      <c r="B255" s="42" t="s">
        <v>358</v>
      </c>
      <c r="C255" s="42" t="s">
        <v>359</v>
      </c>
    </row>
    <row r="257" spans="1:9" s="24" customFormat="1" ht="20.100000000000001" customHeight="1">
      <c r="A257" s="106"/>
      <c r="B257" s="105"/>
      <c r="C257" s="19"/>
      <c r="D257" s="20"/>
      <c r="F257" s="49" t="s">
        <v>104</v>
      </c>
      <c r="G257" s="31"/>
      <c r="I257" s="67"/>
    </row>
    <row r="258" spans="1:9" s="24" customFormat="1" ht="22.5">
      <c r="A258" s="106"/>
      <c r="B258" s="107"/>
      <c r="C258" s="19"/>
      <c r="D258" s="38"/>
      <c r="E258" s="37" t="s">
        <v>100</v>
      </c>
      <c r="F258" s="40"/>
      <c r="G258" s="31"/>
      <c r="I258" s="67"/>
    </row>
    <row r="259" spans="1:9" s="24" customFormat="1" ht="19.5">
      <c r="A259" s="106"/>
      <c r="B259" s="107"/>
      <c r="C259" s="19"/>
      <c r="D259" s="38"/>
      <c r="E259" s="37" t="s">
        <v>101</v>
      </c>
      <c r="F259" s="40"/>
      <c r="G259" s="31"/>
      <c r="I259" s="67"/>
    </row>
    <row r="260" spans="1:9" s="24" customFormat="1" ht="13.5" customHeight="1">
      <c r="A260" s="105"/>
      <c r="B260" s="105"/>
      <c r="C260" s="19"/>
      <c r="D260" s="25"/>
      <c r="E260" s="27"/>
      <c r="F260" s="47"/>
      <c r="G260" s="20"/>
      <c r="I260" s="67"/>
    </row>
    <row r="261" spans="1:9" s="24" customFormat="1" ht="20.100000000000001" customHeight="1">
      <c r="A261" s="106"/>
      <c r="B261" s="105"/>
      <c r="C261" s="19"/>
      <c r="D261" s="20"/>
      <c r="F261" s="49" t="s">
        <v>196</v>
      </c>
      <c r="G261" s="31"/>
      <c r="I261" s="67"/>
    </row>
    <row r="262" spans="1:9" s="24" customFormat="1" ht="22.5">
      <c r="A262" s="106"/>
      <c r="B262" s="107"/>
      <c r="C262" s="19"/>
      <c r="D262" s="38"/>
      <c r="E262" s="50" t="s">
        <v>111</v>
      </c>
      <c r="F262" s="40"/>
      <c r="G262" s="31"/>
      <c r="I262" s="67"/>
    </row>
    <row r="263" spans="1:9" s="24" customFormat="1" ht="22.5">
      <c r="A263" s="106"/>
      <c r="B263" s="107"/>
      <c r="C263" s="19"/>
      <c r="D263" s="38"/>
      <c r="E263" s="50" t="s">
        <v>195</v>
      </c>
      <c r="F263" s="40"/>
      <c r="G263" s="31"/>
      <c r="I263" s="67"/>
    </row>
    <row r="264" spans="1:9" s="24" customFormat="1" ht="13.5" customHeight="1">
      <c r="A264" s="105"/>
      <c r="B264" s="105"/>
      <c r="C264" s="19"/>
      <c r="D264" s="25"/>
      <c r="E264" s="27"/>
      <c r="F264" s="47"/>
      <c r="G264" s="20"/>
      <c r="I264" s="67"/>
    </row>
    <row r="265" spans="1:9" s="24" customFormat="1" ht="20.100000000000001" customHeight="1">
      <c r="A265" s="106"/>
      <c r="B265" s="105"/>
      <c r="C265" s="19"/>
      <c r="D265" s="20"/>
      <c r="F265" s="49" t="s">
        <v>197</v>
      </c>
      <c r="G265" s="31"/>
      <c r="I265" s="67"/>
    </row>
    <row r="266" spans="1:9" s="24" customFormat="1" ht="22.5">
      <c r="A266" s="106"/>
      <c r="B266" s="107"/>
      <c r="C266" s="19"/>
      <c r="D266" s="38"/>
      <c r="E266" s="50" t="s">
        <v>111</v>
      </c>
      <c r="F266" s="40"/>
      <c r="G266" s="31"/>
      <c r="I266" s="67"/>
    </row>
    <row r="267" spans="1:9" s="24" customFormat="1" ht="22.5">
      <c r="A267" s="106"/>
      <c r="B267" s="107"/>
      <c r="C267" s="19"/>
      <c r="D267" s="38"/>
      <c r="E267" s="50" t="s">
        <v>195</v>
      </c>
      <c r="F267" s="40"/>
      <c r="G267" s="31"/>
      <c r="I267" s="67"/>
    </row>
    <row r="268" spans="1:9" s="24" customFormat="1" ht="13.5" customHeight="1">
      <c r="A268" s="105"/>
      <c r="B268" s="105"/>
      <c r="C268" s="19"/>
      <c r="D268" s="25"/>
      <c r="E268" s="27"/>
      <c r="F268" s="47"/>
      <c r="G268" s="20"/>
      <c r="I268" s="67"/>
    </row>
    <row r="269" spans="1:9" s="24" customFormat="1" ht="20.100000000000001" customHeight="1">
      <c r="A269" s="106"/>
      <c r="B269" s="105"/>
      <c r="C269" s="19"/>
      <c r="D269" s="20"/>
      <c r="F269" s="49" t="s">
        <v>198</v>
      </c>
      <c r="G269" s="31"/>
      <c r="I269" s="67"/>
    </row>
    <row r="270" spans="1:9" s="24" customFormat="1" ht="22.5">
      <c r="A270" s="106"/>
      <c r="B270" s="107"/>
      <c r="C270" s="19"/>
      <c r="D270" s="38"/>
      <c r="E270" s="37" t="s">
        <v>111</v>
      </c>
      <c r="F270" s="40"/>
      <c r="G270" s="31"/>
      <c r="I270" s="67"/>
    </row>
    <row r="271" spans="1:9" s="24" customFormat="1" ht="19.5">
      <c r="A271" s="106"/>
      <c r="B271" s="107"/>
      <c r="C271" s="19"/>
      <c r="D271" s="38"/>
      <c r="E271" s="37" t="s">
        <v>112</v>
      </c>
      <c r="F271" s="40"/>
      <c r="G271" s="31"/>
      <c r="I271" s="67"/>
    </row>
    <row r="272" spans="1:9" s="24" customFormat="1" ht="22.5">
      <c r="A272" s="106"/>
      <c r="B272" s="107"/>
      <c r="C272" s="19"/>
      <c r="D272" s="38"/>
      <c r="E272" s="50" t="s">
        <v>195</v>
      </c>
      <c r="F272" s="40"/>
      <c r="G272" s="31"/>
      <c r="I272" s="67"/>
    </row>
    <row r="273" spans="1:18" s="24" customFormat="1" ht="19.5">
      <c r="A273" s="106"/>
      <c r="B273" s="107"/>
      <c r="C273" s="19"/>
      <c r="D273" s="38"/>
      <c r="E273" s="37" t="s">
        <v>113</v>
      </c>
      <c r="F273" s="40"/>
      <c r="G273" s="31"/>
      <c r="I273" s="67"/>
    </row>
    <row r="275" spans="1:18" s="42" customFormat="1" ht="17.100000000000001" customHeight="1">
      <c r="A275" s="42" t="s">
        <v>383</v>
      </c>
    </row>
    <row r="277" spans="1:18" s="176" customFormat="1" ht="15" customHeight="1">
      <c r="A277" s="310"/>
      <c r="B277" s="184"/>
      <c r="C277" s="185"/>
      <c r="D277" s="593">
        <f>A277</f>
        <v>0</v>
      </c>
      <c r="E277" s="192" t="s">
        <v>10</v>
      </c>
      <c r="F277" s="307"/>
      <c r="G277" s="309"/>
      <c r="H277" s="308"/>
    </row>
    <row r="280" spans="1:18" s="42" customFormat="1" ht="17.100000000000001" customHeight="1">
      <c r="A280" s="42" t="s">
        <v>896</v>
      </c>
    </row>
    <row r="281" spans="1:18" s="316" customFormat="1" ht="15" customHeight="1">
      <c r="B281" s="814"/>
      <c r="C281" s="815"/>
      <c r="F281" s="816" t="str">
        <f>F283 &amp; "." &amp; C281</f>
        <v>.</v>
      </c>
      <c r="G281" s="817"/>
      <c r="H281" s="818"/>
      <c r="I281" s="379"/>
      <c r="J281" s="587" t="str">
        <f>IF(periodStart="","",periodStart)</f>
        <v>01.01.2016</v>
      </c>
      <c r="K281" s="587" t="str">
        <f>IF(periodEnd="","",periodEnd)</f>
        <v>31.12.2018</v>
      </c>
      <c r="L281" s="349"/>
      <c r="M281" s="350"/>
    </row>
    <row r="282" spans="1:18" s="316" customFormat="1" ht="15" customHeight="1">
      <c r="B282" s="814"/>
      <c r="C282" s="815"/>
      <c r="F282" s="816"/>
      <c r="G282" s="817"/>
      <c r="H282" s="818"/>
      <c r="I282" s="331"/>
      <c r="J282" s="332" t="s">
        <v>311</v>
      </c>
      <c r="K282" s="360"/>
      <c r="L282" s="333"/>
      <c r="M282" s="334"/>
    </row>
    <row r="284" spans="1:18" s="42" customFormat="1" ht="17.100000000000001" customHeight="1">
      <c r="A284" s="42" t="s">
        <v>897</v>
      </c>
    </row>
    <row r="285" spans="1:18" s="316" customFormat="1" ht="15" customHeight="1">
      <c r="B285" s="814"/>
      <c r="C285" s="815"/>
      <c r="F285" s="816" t="str">
        <f>F287 &amp; "." &amp; C285</f>
        <v>.</v>
      </c>
      <c r="G285" s="817"/>
      <c r="H285" s="818"/>
      <c r="I285" s="379"/>
      <c r="J285" s="587" t="str">
        <f>IF(periodStart="","",periodStart)</f>
        <v>01.01.2016</v>
      </c>
      <c r="K285" s="587" t="str">
        <f>IF(periodEnd="","",periodEnd)</f>
        <v>31.12.2018</v>
      </c>
      <c r="L285" s="351"/>
      <c r="M285" s="350"/>
    </row>
    <row r="286" spans="1:18" s="316" customFormat="1" ht="15" customHeight="1">
      <c r="B286" s="814"/>
      <c r="C286" s="815"/>
      <c r="F286" s="816"/>
      <c r="G286" s="817"/>
      <c r="H286" s="818"/>
      <c r="I286" s="331"/>
      <c r="J286" s="332" t="s">
        <v>311</v>
      </c>
      <c r="K286" s="360"/>
      <c r="L286" s="333"/>
      <c r="M286" s="334"/>
    </row>
    <row r="287" spans="1:18" s="316" customFormat="1" ht="15" customHeight="1">
      <c r="B287" s="540"/>
      <c r="F287" s="541"/>
      <c r="G287" s="541"/>
      <c r="H287" s="541"/>
      <c r="I287" s="541"/>
      <c r="J287" s="541"/>
      <c r="K287" s="541"/>
      <c r="L287" s="541"/>
      <c r="M287" s="541"/>
      <c r="N287" s="541"/>
      <c r="O287" s="541"/>
      <c r="P287" s="541"/>
      <c r="Q287" s="541"/>
      <c r="R287" s="541"/>
    </row>
    <row r="288" spans="1:18" s="42" customFormat="1" ht="17.100000000000001" customHeight="1">
      <c r="A288" s="42" t="s">
        <v>898</v>
      </c>
    </row>
    <row r="289" spans="1:16" s="316" customFormat="1" ht="15" customHeight="1">
      <c r="B289" s="814"/>
      <c r="C289" s="815"/>
      <c r="F289" s="816" t="str">
        <f>F291 &amp; "." &amp; C289</f>
        <v>.</v>
      </c>
      <c r="G289" s="817"/>
      <c r="H289" s="818"/>
      <c r="I289" s="379"/>
      <c r="J289" s="587" t="str">
        <f>IF(periodStart="","",periodStart)</f>
        <v>01.01.2016</v>
      </c>
      <c r="K289" s="587" t="str">
        <f>IF(periodEnd="","",periodEnd)</f>
        <v>31.12.2018</v>
      </c>
      <c r="L289" s="349"/>
      <c r="M289" s="350"/>
    </row>
    <row r="290" spans="1:16" s="316" customFormat="1" ht="15" customHeight="1">
      <c r="B290" s="814"/>
      <c r="C290" s="815"/>
      <c r="F290" s="816"/>
      <c r="G290" s="817"/>
      <c r="H290" s="818"/>
      <c r="I290" s="331"/>
      <c r="J290" s="332" t="s">
        <v>311</v>
      </c>
      <c r="K290" s="360"/>
      <c r="L290" s="333"/>
      <c r="M290" s="334"/>
    </row>
    <row r="291" spans="1:16" s="316" customFormat="1" ht="15" customHeight="1"/>
    <row r="292" spans="1:16" s="42" customFormat="1" ht="17.100000000000001" customHeight="1">
      <c r="A292" s="42" t="s">
        <v>899</v>
      </c>
    </row>
    <row r="293" spans="1:16" s="316" customFormat="1" ht="15" customHeight="1">
      <c r="E293" s="317"/>
      <c r="F293" s="352"/>
      <c r="G293" s="352"/>
      <c r="H293" s="352"/>
      <c r="I293" s="379"/>
      <c r="J293" s="587" t="str">
        <f>IF(periodStart="","",periodStart)</f>
        <v>01.01.2016</v>
      </c>
      <c r="K293" s="587" t="str">
        <f>IF(periodEnd="","",periodEnd)</f>
        <v>31.12.2018</v>
      </c>
      <c r="L293" s="510"/>
      <c r="M293" s="350"/>
    </row>
    <row r="295" spans="1:16" s="42" customFormat="1" ht="17.100000000000001" customHeight="1">
      <c r="A295" s="42" t="s">
        <v>900</v>
      </c>
    </row>
    <row r="296" spans="1:16" s="316" customFormat="1" ht="15" customHeight="1">
      <c r="F296"/>
      <c r="G296"/>
      <c r="H296"/>
      <c r="I296" s="379"/>
      <c r="J296" s="587" t="str">
        <f>IF(periodStart="","",periodStart)</f>
        <v>01.01.2016</v>
      </c>
      <c r="K296" s="587" t="str">
        <f>IF(periodEnd="","",periodEnd)</f>
        <v>31.12.2018</v>
      </c>
      <c r="L296" s="351"/>
      <c r="M296" s="350"/>
    </row>
    <row r="297" spans="1:16" s="316" customFormat="1" ht="15" customHeight="1"/>
    <row r="298" spans="1:16" s="42" customFormat="1" ht="17.100000000000001" customHeight="1">
      <c r="A298" s="42" t="s">
        <v>901</v>
      </c>
    </row>
    <row r="299" spans="1:16" s="316" customFormat="1" ht="15" customHeight="1">
      <c r="F299"/>
      <c r="G299"/>
      <c r="H299"/>
      <c r="I299" s="379"/>
      <c r="J299" s="587" t="str">
        <f>IF(periodStart="","",periodStart)</f>
        <v>01.01.2016</v>
      </c>
      <c r="K299" s="587" t="str">
        <f>IF(periodEnd="","",periodEnd)</f>
        <v>31.12.2018</v>
      </c>
      <c r="L299" s="349"/>
      <c r="M299" s="350"/>
    </row>
    <row r="300" spans="1:16" s="316" customFormat="1" ht="15" customHeight="1">
      <c r="F300"/>
      <c r="G300"/>
      <c r="H300"/>
      <c r="I300"/>
      <c r="J300"/>
      <c r="K300"/>
      <c r="L300"/>
      <c r="M300"/>
      <c r="N300"/>
      <c r="O300"/>
      <c r="P300"/>
    </row>
    <row r="301" spans="1:16" s="42" customFormat="1" ht="17.100000000000001" customHeight="1">
      <c r="A301" s="42" t="s">
        <v>902</v>
      </c>
    </row>
    <row r="302" spans="1:16" s="316" customFormat="1" ht="15" customHeight="1">
      <c r="F302"/>
      <c r="G302"/>
      <c r="H302"/>
      <c r="I302" s="379"/>
      <c r="J302" s="587" t="str">
        <f>IF(periodStart="","",periodStart)</f>
        <v>01.01.2016</v>
      </c>
      <c r="K302" s="587" t="str">
        <f>IF(periodEnd="","",periodEnd)</f>
        <v>31.12.2018</v>
      </c>
      <c r="L302" s="349"/>
      <c r="M302" s="350"/>
    </row>
    <row r="305" spans="1:18" s="42" customFormat="1" ht="17.100000000000001" customHeight="1">
      <c r="A305" s="42" t="s">
        <v>401</v>
      </c>
    </row>
    <row r="306" spans="1:18" s="43" customFormat="1" ht="17.100000000000001" customHeight="1">
      <c r="A306" s="339"/>
      <c r="B306" s="338">
        <v>3</v>
      </c>
      <c r="C306" s="101"/>
      <c r="D306" s="340"/>
      <c r="E306" s="353"/>
      <c r="F306" s="588"/>
      <c r="G306" s="589"/>
      <c r="H306" s="344"/>
      <c r="I306" s="104"/>
    </row>
    <row r="309" spans="1:18" s="42" customFormat="1" ht="17.100000000000001" customHeight="1">
      <c r="A309" s="42" t="s">
        <v>420</v>
      </c>
    </row>
    <row r="310" spans="1:18" ht="17.100000000000001" customHeight="1">
      <c r="C310" s="371"/>
      <c r="D310" s="323"/>
    </row>
    <row r="313" spans="1:18" s="42" customFormat="1" ht="17.100000000000001" customHeight="1">
      <c r="A313" s="42" t="s">
        <v>463</v>
      </c>
    </row>
    <row r="315" spans="1:18" s="316" customFormat="1" ht="15" customHeight="1">
      <c r="H315" s="422" t="s">
        <v>117</v>
      </c>
      <c r="I315" s="446"/>
      <c r="J315" s="423"/>
      <c r="K315" s="423"/>
      <c r="L315" s="443"/>
      <c r="M315" s="443"/>
      <c r="N315" s="444"/>
      <c r="O315" s="445"/>
      <c r="P315" s="445"/>
      <c r="Q315" s="445"/>
      <c r="R315" s="445"/>
    </row>
    <row r="318" spans="1:18" s="42" customFormat="1" ht="17.100000000000001" customHeight="1">
      <c r="A318" s="42" t="s">
        <v>464</v>
      </c>
    </row>
    <row r="319" spans="1:18" s="316" customFormat="1" ht="15" customHeight="1">
      <c r="H319" s="424"/>
      <c r="I319" s="509"/>
      <c r="J319" s="429"/>
    </row>
    <row r="322" spans="1:17" s="42" customFormat="1" ht="17.100000000000001" customHeight="1">
      <c r="A322" s="42" t="s">
        <v>465</v>
      </c>
    </row>
    <row r="323" spans="1:17" s="316" customFormat="1" ht="15" customHeight="1">
      <c r="G323" s="898"/>
      <c r="H323" s="891"/>
      <c r="I323" s="892"/>
      <c r="J323" s="426"/>
      <c r="K323" s="446"/>
      <c r="L323" s="454"/>
      <c r="M323" s="317"/>
      <c r="N323" s="317"/>
    </row>
    <row r="324" spans="1:17" s="316" customFormat="1" ht="15" customHeight="1">
      <c r="G324" s="898"/>
      <c r="H324" s="891"/>
      <c r="I324" s="893"/>
      <c r="J324" s="425"/>
      <c r="K324" s="360" t="s">
        <v>461</v>
      </c>
      <c r="L324" s="428"/>
      <c r="M324" s="317"/>
      <c r="N324" s="317"/>
    </row>
    <row r="326" spans="1:17" s="42" customFormat="1" ht="17.100000000000001" customHeight="1">
      <c r="A326" s="42" t="s">
        <v>466</v>
      </c>
    </row>
    <row r="327" spans="1:17" s="316" customFormat="1" ht="15" customHeight="1">
      <c r="H327"/>
      <c r="I327"/>
      <c r="J327" s="427"/>
      <c r="K327" s="446"/>
      <c r="L327" s="454"/>
      <c r="M327" s="317"/>
      <c r="N327" s="317"/>
    </row>
    <row r="329" spans="1:17" s="42" customFormat="1" ht="17.100000000000001" hidden="1" customHeight="1">
      <c r="A329" s="42" t="s">
        <v>469</v>
      </c>
    </row>
    <row r="330" spans="1:17" s="459" customFormat="1" ht="15.75" hidden="1" customHeight="1">
      <c r="A330" s="467"/>
      <c r="B330" s="464"/>
      <c r="C330" s="468" t="s">
        <v>117</v>
      </c>
      <c r="D330" s="862"/>
      <c r="E330" s="862"/>
      <c r="F330" s="460"/>
      <c r="G330" s="460"/>
      <c r="H330" s="460"/>
      <c r="I330" s="460"/>
      <c r="J330" s="460"/>
      <c r="K330" s="460"/>
      <c r="L330" s="460"/>
      <c r="M330" s="460"/>
      <c r="N330" s="460"/>
    </row>
    <row r="331" spans="1:17" ht="17.100000000000001" hidden="1" customHeight="1"/>
    <row r="333" spans="1:17" s="42" customFormat="1" ht="17.100000000000001" customHeight="1">
      <c r="A333" s="42" t="s">
        <v>470</v>
      </c>
      <c r="C333" s="508" t="str">
        <f>IF(OR(periodEnd="",periodStart=""),"укажите период регулирования",IF(YEAR(periodEnd)-YEAR(periodStart)&lt;1,YEAR(periodStart)&amp;" год",YEAR(periodStart)&amp;" - "&amp;YEAR(periodEnd)&amp;" гг."))</f>
        <v>2016 - 2018 гг.</v>
      </c>
    </row>
    <row r="334" spans="1:17" s="459" customFormat="1" ht="13.5" customHeight="1">
      <c r="B334" s="924"/>
      <c r="C334" s="838"/>
      <c r="D334" s="838"/>
      <c r="E334" s="838"/>
      <c r="F334" s="838"/>
      <c r="G334" s="503"/>
      <c r="H334" s="503"/>
      <c r="I334" s="503"/>
      <c r="J334" s="503"/>
      <c r="K334" s="503"/>
      <c r="L334" s="503"/>
      <c r="M334" s="464"/>
      <c r="N334" s="464"/>
      <c r="O334" s="464"/>
      <c r="P334" s="464"/>
      <c r="Q334" s="464"/>
    </row>
    <row r="335" spans="1:17" s="459" customFormat="1" ht="15" customHeight="1">
      <c r="B335" s="924"/>
      <c r="C335" s="839" t="s">
        <v>392</v>
      </c>
      <c r="D335" s="839"/>
      <c r="E335" s="839"/>
      <c r="F335" s="460" t="str">
        <f ca="1">INDIRECT("Закупки!F" &amp; ROW()+1) &amp; " " &amp; INDIRECT("Закупки!G" &amp; ROW()+1)</f>
        <v xml:space="preserve"> </v>
      </c>
      <c r="G335" s="464"/>
      <c r="H335" s="464"/>
      <c r="I335" s="464"/>
      <c r="J335" s="464"/>
      <c r="K335" s="464"/>
      <c r="L335" s="464"/>
      <c r="M335" s="464"/>
      <c r="N335" s="464"/>
      <c r="O335" s="464"/>
      <c r="P335" s="464"/>
      <c r="Q335" s="464"/>
    </row>
    <row r="336" spans="1:17" s="459" customFormat="1" ht="15" customHeight="1">
      <c r="B336" s="924"/>
      <c r="C336" s="839" t="s">
        <v>1017</v>
      </c>
      <c r="D336" s="839"/>
      <c r="E336" s="839"/>
      <c r="F336" s="460" t="str">
        <f ca="1">INDIRECT("Закупки!F" &amp; ROW()+1) &amp; " " &amp; INDIRECT("Закупки!G" &amp; ROW()+1)</f>
        <v xml:space="preserve"> </v>
      </c>
      <c r="G336" s="464"/>
      <c r="H336" s="464"/>
      <c r="I336" s="464"/>
      <c r="J336" s="464"/>
      <c r="K336" s="464"/>
      <c r="L336" s="464"/>
      <c r="M336" s="464"/>
      <c r="N336" s="464"/>
      <c r="O336" s="464"/>
      <c r="P336" s="464"/>
      <c r="Q336" s="464"/>
    </row>
    <row r="337" spans="1:23" s="459" customFormat="1" ht="15" customHeight="1">
      <c r="B337" s="924"/>
      <c r="C337" s="839" t="s">
        <v>994</v>
      </c>
      <c r="D337" s="839"/>
      <c r="E337" s="839"/>
      <c r="F337" s="460" t="str">
        <f ca="1">INDIRECT("Закупки!F" &amp; ROW()+1) &amp; " " &amp; INDIRECT("Закупки!G" &amp; ROW()+1)</f>
        <v xml:space="preserve"> </v>
      </c>
      <c r="G337" s="464"/>
      <c r="H337" s="464"/>
      <c r="I337" s="464"/>
      <c r="J337" s="464"/>
      <c r="K337" s="464"/>
      <c r="L337" s="464"/>
      <c r="M337" s="464"/>
      <c r="N337" s="464"/>
      <c r="O337" s="464"/>
      <c r="P337" s="464"/>
      <c r="Q337" s="464"/>
    </row>
    <row r="338" spans="1:23" ht="8.25" customHeight="1">
      <c r="B338" s="924"/>
      <c r="G338" s="456"/>
      <c r="H338" s="456"/>
      <c r="I338" s="456"/>
      <c r="J338" s="456"/>
      <c r="K338" s="456"/>
      <c r="L338" s="456"/>
      <c r="M338" s="456"/>
      <c r="N338" s="456"/>
      <c r="O338" s="456"/>
      <c r="P338" s="456"/>
      <c r="Q338" s="456"/>
    </row>
    <row r="339" spans="1:23" ht="17.100000000000001" customHeight="1">
      <c r="B339" s="924"/>
      <c r="G339" s="456"/>
      <c r="H339" s="456"/>
      <c r="I339" s="456"/>
      <c r="J339" s="456"/>
      <c r="K339" s="456"/>
      <c r="L339" s="456"/>
      <c r="M339" s="456"/>
      <c r="N339" s="456"/>
      <c r="O339" s="456"/>
      <c r="P339" s="456"/>
      <c r="Q339" s="456"/>
    </row>
    <row r="340" spans="1:23" ht="17.100000000000001" customHeight="1">
      <c r="B340" s="924"/>
      <c r="C340" s="948">
        <f ca="1">INDIRECT("Закупки!E" &amp; ROW()+1)</f>
        <v>0</v>
      </c>
      <c r="D340" s="949"/>
      <c r="E340" s="950"/>
      <c r="F340" s="460" t="str">
        <f ca="1">INDIRECT("Закупки!F" &amp; ROW()+1) &amp; " " &amp; INDIRECT("Закупки!G" &amp; ROW()+1)</f>
        <v xml:space="preserve"> </v>
      </c>
      <c r="G340" s="456"/>
      <c r="H340" s="456"/>
      <c r="I340" s="456"/>
      <c r="J340" s="456"/>
      <c r="K340" s="456"/>
      <c r="L340" s="456"/>
      <c r="M340" s="456"/>
      <c r="N340" s="456"/>
      <c r="O340" s="456"/>
      <c r="P340" s="456"/>
      <c r="Q340" s="456"/>
    </row>
    <row r="341" spans="1:23" ht="8.25" customHeight="1">
      <c r="G341" s="456"/>
      <c r="H341" s="456"/>
      <c r="I341" s="456"/>
      <c r="J341" s="456"/>
      <c r="K341" s="456"/>
      <c r="L341" s="456"/>
      <c r="M341" s="456"/>
      <c r="N341" s="456"/>
      <c r="O341" s="456"/>
      <c r="P341" s="456"/>
      <c r="Q341" s="456"/>
    </row>
    <row r="342" spans="1:23" ht="17.100000000000001" customHeight="1">
      <c r="G342" s="456"/>
      <c r="H342" s="456"/>
      <c r="I342" s="456"/>
      <c r="J342" s="456"/>
      <c r="K342" s="456"/>
      <c r="L342" s="456"/>
      <c r="M342" s="456"/>
      <c r="N342" s="456"/>
      <c r="O342" s="456"/>
      <c r="P342" s="456"/>
      <c r="Q342" s="456"/>
    </row>
    <row r="343" spans="1:23" s="42" customFormat="1" ht="17.100000000000001" customHeight="1">
      <c r="A343" s="42" t="s">
        <v>483</v>
      </c>
    </row>
    <row r="344" spans="1:23" s="482" customFormat="1" ht="15.6" customHeight="1">
      <c r="B344" s="835"/>
      <c r="C344" s="604"/>
      <c r="D344" s="604"/>
      <c r="E344" s="604"/>
      <c r="F344" s="604"/>
      <c r="G344" s="604"/>
      <c r="H344" s="604"/>
      <c r="I344" s="604"/>
      <c r="J344" s="604"/>
      <c r="K344" s="604"/>
      <c r="L344" s="604"/>
      <c r="M344" s="604"/>
      <c r="N344" s="604"/>
      <c r="O344" s="499"/>
      <c r="P344" s="500"/>
      <c r="Q344" s="500"/>
      <c r="R344" s="500"/>
      <c r="S344" s="500"/>
      <c r="T344" s="456"/>
      <c r="U344" s="456"/>
      <c r="V344" s="456"/>
      <c r="W344" s="456"/>
    </row>
    <row r="345" spans="1:23" s="459" customFormat="1" ht="30" customHeight="1">
      <c r="B345" s="835"/>
      <c r="C345" s="951" t="s">
        <v>995</v>
      </c>
      <c r="D345" s="951"/>
      <c r="E345" s="951"/>
      <c r="F345" s="951"/>
      <c r="G345" s="603"/>
      <c r="H345" s="603"/>
      <c r="I345" s="603"/>
      <c r="J345" s="603"/>
      <c r="K345" s="603"/>
      <c r="L345" s="603"/>
      <c r="M345" s="603"/>
      <c r="N345" s="603"/>
      <c r="O345" s="464"/>
      <c r="P345" s="464"/>
      <c r="Q345" s="464"/>
    </row>
    <row r="346" spans="1:23" s="459" customFormat="1" ht="15" customHeight="1">
      <c r="B346" s="835"/>
      <c r="C346" s="839" t="s">
        <v>387</v>
      </c>
      <c r="D346" s="839"/>
      <c r="E346" s="839"/>
      <c r="F346" s="460" t="s">
        <v>996</v>
      </c>
      <c r="G346" s="464"/>
      <c r="H346" s="464"/>
      <c r="I346" s="464"/>
      <c r="J346" s="464"/>
      <c r="K346" s="464"/>
      <c r="L346" s="464"/>
      <c r="M346" s="464"/>
      <c r="N346" s="464"/>
      <c r="O346" s="464"/>
      <c r="P346" s="464"/>
      <c r="Q346" s="464"/>
    </row>
    <row r="347" spans="1:23" s="459" customFormat="1" ht="15" customHeight="1">
      <c r="B347" s="835"/>
      <c r="C347" s="839" t="s">
        <v>997</v>
      </c>
      <c r="D347" s="839"/>
      <c r="E347" s="839"/>
      <c r="F347" s="460" t="s">
        <v>998</v>
      </c>
      <c r="G347" s="464"/>
      <c r="H347" s="464"/>
      <c r="I347" s="464"/>
      <c r="J347" s="464"/>
      <c r="K347" s="464"/>
      <c r="L347" s="464"/>
      <c r="M347" s="464"/>
      <c r="N347" s="464"/>
      <c r="O347" s="464"/>
      <c r="P347" s="464"/>
      <c r="Q347" s="464"/>
    </row>
    <row r="348" spans="1:23" s="459" customFormat="1" ht="15" customHeight="1">
      <c r="B348" s="835"/>
      <c r="C348" s="839" t="s">
        <v>999</v>
      </c>
      <c r="D348" s="839"/>
      <c r="E348" s="839"/>
      <c r="F348" s="460" t="s">
        <v>1000</v>
      </c>
      <c r="G348" s="464"/>
      <c r="H348" s="464"/>
      <c r="I348" s="464"/>
      <c r="J348" s="464"/>
      <c r="K348" s="464"/>
      <c r="L348" s="464"/>
      <c r="M348" s="464"/>
      <c r="N348" s="464"/>
      <c r="O348" s="464"/>
      <c r="P348" s="464"/>
      <c r="Q348" s="464"/>
    </row>
    <row r="349" spans="1:23" s="459" customFormat="1" ht="30.75" customHeight="1">
      <c r="B349" s="835"/>
      <c r="C349" s="839" t="s">
        <v>1001</v>
      </c>
      <c r="D349" s="839"/>
      <c r="E349" s="839"/>
      <c r="F349" s="460" t="s">
        <v>1002</v>
      </c>
      <c r="G349" s="464"/>
      <c r="H349" s="464"/>
      <c r="I349" s="464"/>
      <c r="J349" s="464"/>
      <c r="K349" s="464"/>
      <c r="L349" s="464"/>
      <c r="M349" s="464"/>
      <c r="N349" s="464"/>
      <c r="O349" s="464"/>
      <c r="P349" s="464"/>
      <c r="Q349" s="464"/>
    </row>
    <row r="350" spans="1:23" s="459" customFormat="1" ht="15" customHeight="1">
      <c r="B350" s="835"/>
      <c r="C350" s="839" t="s">
        <v>1018</v>
      </c>
      <c r="D350" s="839"/>
      <c r="E350" s="839"/>
      <c r="F350" s="460" t="s">
        <v>471</v>
      </c>
      <c r="G350" s="464"/>
      <c r="H350" s="464"/>
      <c r="I350" s="464"/>
      <c r="J350" s="464"/>
      <c r="K350" s="464"/>
      <c r="L350" s="464"/>
      <c r="M350" s="464"/>
      <c r="N350" s="464"/>
      <c r="O350" s="464"/>
      <c r="P350" s="464"/>
      <c r="Q350" s="464"/>
    </row>
    <row r="351" spans="1:23" s="459" customFormat="1" ht="15" customHeight="1">
      <c r="B351" s="835"/>
      <c r="C351" s="839" t="s">
        <v>1019</v>
      </c>
      <c r="D351" s="839"/>
      <c r="E351" s="839"/>
      <c r="F351" s="460" t="s">
        <v>472</v>
      </c>
      <c r="G351" s="464"/>
      <c r="H351" s="464"/>
      <c r="I351" s="464"/>
      <c r="J351" s="464"/>
      <c r="K351" s="464"/>
      <c r="L351" s="464"/>
      <c r="M351" s="464"/>
      <c r="N351" s="464"/>
      <c r="O351" s="464"/>
      <c r="P351" s="464"/>
      <c r="Q351" s="464"/>
    </row>
    <row r="352" spans="1:23" s="459" customFormat="1" ht="53.25" customHeight="1">
      <c r="B352" s="835"/>
      <c r="C352" s="952" t="s">
        <v>1020</v>
      </c>
      <c r="D352" s="952"/>
      <c r="E352" s="952"/>
      <c r="F352" s="460" t="s">
        <v>473</v>
      </c>
      <c r="G352" s="464"/>
      <c r="H352" s="464"/>
      <c r="I352" s="464"/>
      <c r="J352" s="464"/>
      <c r="K352" s="464"/>
      <c r="L352" s="464"/>
      <c r="M352" s="464"/>
      <c r="N352" s="464"/>
      <c r="O352" s="464"/>
      <c r="P352" s="464"/>
      <c r="Q352" s="464"/>
    </row>
    <row r="353" spans="1:23" s="459" customFormat="1" ht="49.5" customHeight="1">
      <c r="B353" s="835"/>
      <c r="C353" s="952" t="s">
        <v>1021</v>
      </c>
      <c r="D353" s="952"/>
      <c r="E353" s="952"/>
      <c r="F353" s="460" t="s">
        <v>1003</v>
      </c>
      <c r="G353" s="464"/>
      <c r="H353" s="464"/>
      <c r="I353" s="464"/>
      <c r="J353" s="464"/>
      <c r="K353" s="464"/>
      <c r="L353" s="464"/>
      <c r="M353" s="464"/>
      <c r="N353" s="464"/>
      <c r="O353" s="464"/>
      <c r="P353" s="464"/>
      <c r="Q353" s="464"/>
    </row>
    <row r="354" spans="1:23" s="459" customFormat="1" ht="15" customHeight="1">
      <c r="B354" s="835"/>
      <c r="O354" s="495"/>
      <c r="P354" s="496"/>
      <c r="Q354" s="496"/>
      <c r="R354" s="496"/>
      <c r="S354" s="496"/>
      <c r="T354" s="464"/>
      <c r="U354" s="464"/>
      <c r="V354" s="464"/>
      <c r="W354" s="464"/>
    </row>
    <row r="355" spans="1:23" ht="17.100000000000001" customHeight="1">
      <c r="O355" s="456"/>
      <c r="P355" s="456"/>
      <c r="Q355" s="456"/>
      <c r="R355" s="456"/>
      <c r="S355" s="456"/>
      <c r="T355" s="456"/>
      <c r="U355" s="456"/>
      <c r="V355" s="456"/>
      <c r="W355" s="456"/>
    </row>
    <row r="356" spans="1:23" s="42" customFormat="1" ht="17.100000000000001" hidden="1" customHeight="1">
      <c r="A356" s="42" t="s">
        <v>484</v>
      </c>
    </row>
    <row r="357" spans="1:23" s="459" customFormat="1" ht="31.15" hidden="1" customHeight="1">
      <c r="B357" s="835"/>
      <c r="C357" s="933" t="s">
        <v>510</v>
      </c>
      <c r="D357" s="934"/>
      <c r="E357" s="934"/>
      <c r="F357" s="935"/>
      <c r="G357" s="495"/>
      <c r="H357" s="496"/>
      <c r="I357" s="496"/>
      <c r="J357" s="496"/>
      <c r="K357" s="496"/>
      <c r="L357" s="496"/>
      <c r="M357" s="496"/>
      <c r="N357" s="464"/>
      <c r="O357" s="464"/>
      <c r="P357" s="464"/>
    </row>
    <row r="358" spans="1:23" s="459" customFormat="1" ht="15.75" hidden="1" customHeight="1">
      <c r="B358" s="835"/>
      <c r="C358" s="863" t="s">
        <v>428</v>
      </c>
      <c r="D358" s="863"/>
      <c r="E358" s="458" t="s">
        <v>309</v>
      </c>
      <c r="F358" s="458" t="s">
        <v>308</v>
      </c>
      <c r="G358" s="495"/>
      <c r="H358" s="496"/>
      <c r="I358" s="496"/>
      <c r="J358" s="496"/>
      <c r="K358" s="496"/>
      <c r="L358" s="496"/>
      <c r="M358" s="496"/>
      <c r="N358" s="464"/>
      <c r="O358" s="464"/>
      <c r="P358" s="464"/>
    </row>
    <row r="359" spans="1:23" s="459" customFormat="1" ht="15" hidden="1" customHeight="1">
      <c r="B359" s="835"/>
      <c r="C359" s="863"/>
      <c r="D359" s="863"/>
      <c r="E359" s="460" t="s">
        <v>481</v>
      </c>
      <c r="F359" s="460" t="s">
        <v>488</v>
      </c>
      <c r="G359" s="495"/>
      <c r="H359" s="496"/>
      <c r="I359" s="496"/>
      <c r="J359" s="496"/>
      <c r="K359" s="496"/>
      <c r="L359" s="496"/>
      <c r="M359" s="496"/>
      <c r="N359" s="464"/>
      <c r="O359" s="464"/>
      <c r="P359" s="464"/>
    </row>
    <row r="360" spans="1:23" s="459" customFormat="1" ht="15.6" hidden="1" customHeight="1">
      <c r="B360" s="835"/>
      <c r="C360" s="868" t="s">
        <v>429</v>
      </c>
      <c r="D360" s="868"/>
      <c r="E360" s="868"/>
      <c r="F360" s="868"/>
      <c r="G360" s="495"/>
      <c r="H360" s="496"/>
      <c r="I360" s="496"/>
      <c r="J360" s="496"/>
      <c r="K360" s="496"/>
      <c r="L360" s="496"/>
      <c r="M360" s="496"/>
      <c r="N360" s="464"/>
      <c r="O360" s="464"/>
      <c r="P360" s="464"/>
    </row>
    <row r="361" spans="1:23" s="459" customFormat="1" ht="15.6" hidden="1" customHeight="1">
      <c r="B361" s="835"/>
      <c r="C361" s="863" t="s">
        <v>348</v>
      </c>
      <c r="D361" s="863"/>
      <c r="E361" s="859" t="s">
        <v>443</v>
      </c>
      <c r="F361" s="859"/>
      <c r="G361" s="495"/>
      <c r="H361" s="496"/>
      <c r="I361" s="496"/>
      <c r="J361" s="496"/>
      <c r="K361" s="496"/>
      <c r="L361" s="496"/>
      <c r="M361" s="496"/>
      <c r="N361" s="464"/>
      <c r="O361" s="464"/>
      <c r="P361" s="464"/>
    </row>
    <row r="362" spans="1:23" s="459" customFormat="1" ht="15" hidden="1" customHeight="1">
      <c r="B362" s="835"/>
      <c r="C362" s="863"/>
      <c r="D362" s="863"/>
      <c r="E362" s="458" t="s">
        <v>431</v>
      </c>
      <c r="F362" s="458" t="s">
        <v>444</v>
      </c>
      <c r="G362" s="495"/>
      <c r="H362" s="496"/>
      <c r="I362" s="496"/>
      <c r="J362" s="496"/>
      <c r="K362" s="496"/>
      <c r="L362" s="496"/>
      <c r="M362" s="496"/>
      <c r="N362" s="464"/>
      <c r="O362" s="464"/>
      <c r="P362" s="464"/>
    </row>
    <row r="363" spans="1:23" s="459" customFormat="1" ht="31.15" hidden="1" customHeight="1">
      <c r="B363" s="835"/>
      <c r="C363" s="863" t="s">
        <v>364</v>
      </c>
      <c r="D363" s="863"/>
      <c r="E363" s="863"/>
      <c r="F363" s="863"/>
      <c r="G363" s="495"/>
      <c r="H363" s="496"/>
      <c r="I363" s="496"/>
      <c r="J363" s="496"/>
      <c r="K363" s="496"/>
      <c r="L363" s="496"/>
      <c r="M363" s="496"/>
      <c r="N363" s="464"/>
      <c r="O363" s="464"/>
      <c r="P363" s="464"/>
    </row>
    <row r="364" spans="1:23" s="459" customFormat="1" ht="15.6" hidden="1" customHeight="1">
      <c r="B364" s="835"/>
      <c r="C364" s="863" t="s">
        <v>445</v>
      </c>
      <c r="D364" s="863"/>
      <c r="E364" s="478">
        <f>IF(G358=C363,IF(ISNA(VLOOKUP(E362,G359:K368,3,0)),0,VLOOKUP(E362,G359:K368,3,0)),0)</f>
        <v>0</v>
      </c>
      <c r="F364" s="478">
        <f>IF(G358=C363,IF(ISNA(VLOOKUP(F362,G359:K368,3,0)),0,VLOOKUP(F362,G359:K368,3,0)),0)</f>
        <v>0</v>
      </c>
      <c r="G364" s="495"/>
      <c r="H364" s="496"/>
      <c r="I364" s="496"/>
      <c r="J364" s="496"/>
      <c r="K364" s="496"/>
      <c r="L364" s="496"/>
      <c r="M364" s="496"/>
      <c r="N364" s="464"/>
      <c r="O364" s="464"/>
      <c r="P364" s="464"/>
    </row>
    <row r="365" spans="1:23" s="459" customFormat="1" ht="15.6" hidden="1" customHeight="1">
      <c r="B365" s="835"/>
      <c r="C365" s="863" t="s">
        <v>365</v>
      </c>
      <c r="D365" s="863"/>
      <c r="E365" s="863"/>
      <c r="F365" s="863"/>
      <c r="G365" s="495"/>
      <c r="H365" s="496"/>
      <c r="I365" s="496"/>
      <c r="J365" s="496"/>
      <c r="K365" s="496"/>
      <c r="L365" s="496"/>
      <c r="M365" s="496"/>
      <c r="N365" s="464"/>
      <c r="O365" s="464"/>
      <c r="P365" s="464"/>
    </row>
    <row r="366" spans="1:23" s="459" customFormat="1" ht="15.6" hidden="1" customHeight="1">
      <c r="B366" s="835"/>
      <c r="C366" s="863" t="s">
        <v>445</v>
      </c>
      <c r="D366" s="863"/>
      <c r="E366" s="478">
        <f>IF(G358=C365,IF(ISNA(VLOOKUP(E362,G359:K368,3,0)),0,VLOOKUP(E362,G359:K368,3,0)),0)</f>
        <v>0</v>
      </c>
      <c r="F366" s="478">
        <f>IF(G358=C365,IF(ISNA(VLOOKUP(F362,G359:K368,3,0)),0,VLOOKUP(F362,G359:K368,3,0)),0)</f>
        <v>0</v>
      </c>
      <c r="G366" s="495"/>
      <c r="H366" s="496"/>
      <c r="I366" s="496"/>
      <c r="J366" s="496"/>
      <c r="K366" s="496"/>
      <c r="L366" s="496"/>
      <c r="M366" s="496"/>
      <c r="N366" s="464"/>
      <c r="O366" s="464"/>
      <c r="P366" s="464"/>
    </row>
    <row r="367" spans="1:23" s="459" customFormat="1" ht="16.149999999999999" hidden="1" customHeight="1">
      <c r="B367" s="835"/>
      <c r="C367" s="863" t="s">
        <v>275</v>
      </c>
      <c r="D367" s="458" t="s">
        <v>441</v>
      </c>
      <c r="E367" s="859" t="s">
        <v>446</v>
      </c>
      <c r="F367" s="859"/>
      <c r="G367" s="495"/>
      <c r="H367" s="496"/>
      <c r="I367" s="496"/>
      <c r="J367" s="496"/>
      <c r="K367" s="496"/>
      <c r="L367" s="496"/>
      <c r="M367" s="496"/>
      <c r="N367" s="464"/>
      <c r="O367" s="464"/>
      <c r="P367" s="464"/>
    </row>
    <row r="368" spans="1:23" s="459" customFormat="1" ht="27.75" hidden="1" customHeight="1">
      <c r="B368" s="835"/>
      <c r="C368" s="863"/>
      <c r="D368" s="460" t="str">
        <f>IF(nalog="","",nalog)</f>
        <v>общий</v>
      </c>
      <c r="E368" s="862" t="s">
        <v>482</v>
      </c>
      <c r="F368" s="862"/>
      <c r="G368" s="495"/>
      <c r="H368" s="496"/>
      <c r="I368" s="496"/>
      <c r="J368" s="496"/>
      <c r="K368" s="496"/>
      <c r="L368" s="496"/>
      <c r="M368" s="496"/>
      <c r="N368" s="464"/>
      <c r="O368" s="464"/>
      <c r="P368" s="464"/>
    </row>
    <row r="369" spans="1:21" s="459" customFormat="1" ht="15" hidden="1" customHeight="1">
      <c r="B369" s="835"/>
      <c r="C369" s="487"/>
      <c r="D369" s="488"/>
      <c r="E369" s="488"/>
      <c r="F369" s="488"/>
      <c r="G369" s="464"/>
      <c r="H369" s="464"/>
      <c r="I369" s="464"/>
      <c r="J369" s="464"/>
      <c r="K369" s="464"/>
      <c r="L369" s="464"/>
      <c r="M369" s="464"/>
      <c r="N369" s="464"/>
      <c r="O369" s="464"/>
      <c r="P369" s="464"/>
    </row>
    <row r="370" spans="1:21" ht="17.100000000000001" hidden="1" customHeight="1">
      <c r="G370" s="456"/>
      <c r="H370" s="456"/>
      <c r="I370" s="456"/>
      <c r="J370" s="456"/>
      <c r="K370" s="456"/>
      <c r="L370" s="456"/>
      <c r="M370" s="456"/>
      <c r="N370" s="456"/>
      <c r="O370" s="456"/>
      <c r="P370" s="456"/>
    </row>
    <row r="371" spans="1:21" s="42" customFormat="1" ht="17.100000000000001" hidden="1" customHeight="1">
      <c r="A371" s="42" t="s">
        <v>485</v>
      </c>
    </row>
    <row r="372" spans="1:21" s="482" customFormat="1" ht="15.6" hidden="1" customHeight="1">
      <c r="B372" s="889"/>
      <c r="C372" s="930"/>
      <c r="D372" s="930"/>
      <c r="E372" s="930"/>
      <c r="F372" s="930"/>
      <c r="G372" s="930"/>
      <c r="H372" s="930"/>
      <c r="I372" s="930"/>
      <c r="J372" s="930"/>
      <c r="K372" s="930"/>
      <c r="L372" s="930"/>
      <c r="M372" s="930"/>
      <c r="N372" s="930"/>
      <c r="O372" s="499"/>
      <c r="P372" s="500"/>
      <c r="Q372" s="500"/>
      <c r="R372" s="500"/>
      <c r="S372" s="500"/>
      <c r="T372" s="456"/>
      <c r="U372" s="456"/>
    </row>
    <row r="373" spans="1:21" s="482" customFormat="1" ht="15.6" hidden="1" customHeight="1">
      <c r="B373" s="889"/>
      <c r="C373" s="868" t="s">
        <v>447</v>
      </c>
      <c r="D373" s="868"/>
      <c r="E373" s="868"/>
      <c r="F373" s="868"/>
      <c r="G373" s="868"/>
      <c r="H373" s="868"/>
      <c r="I373" s="868"/>
      <c r="J373" s="868"/>
      <c r="K373" s="868"/>
      <c r="L373" s="868"/>
      <c r="M373" s="868"/>
      <c r="N373" s="868"/>
      <c r="O373" s="499"/>
      <c r="P373" s="500"/>
      <c r="Q373" s="500"/>
      <c r="R373" s="500"/>
      <c r="S373" s="500"/>
      <c r="T373" s="456"/>
      <c r="U373" s="456"/>
    </row>
    <row r="374" spans="1:21" s="482" customFormat="1" ht="15" hidden="1" customHeight="1">
      <c r="B374" s="889"/>
      <c r="C374" s="859" t="s">
        <v>428</v>
      </c>
      <c r="D374" s="859"/>
      <c r="E374" s="859"/>
      <c r="F374" s="859"/>
      <c r="G374" s="859"/>
      <c r="H374" s="859"/>
      <c r="I374" s="859" t="s">
        <v>309</v>
      </c>
      <c r="J374" s="859"/>
      <c r="K374" s="859"/>
      <c r="L374" s="859" t="s">
        <v>308</v>
      </c>
      <c r="M374" s="859"/>
      <c r="N374" s="859"/>
      <c r="O374" s="499"/>
      <c r="P374" s="500"/>
      <c r="Q374" s="500"/>
      <c r="R374" s="500"/>
      <c r="S374" s="500"/>
      <c r="T374" s="456"/>
      <c r="U374" s="456"/>
    </row>
    <row r="375" spans="1:21" s="482" customFormat="1" ht="15" hidden="1" customHeight="1">
      <c r="B375" s="889"/>
      <c r="C375" s="859"/>
      <c r="D375" s="859"/>
      <c r="E375" s="859"/>
      <c r="F375" s="859"/>
      <c r="G375" s="859"/>
      <c r="H375" s="859"/>
      <c r="I375" s="862" t="s">
        <v>481</v>
      </c>
      <c r="J375" s="862"/>
      <c r="K375" s="862"/>
      <c r="L375" s="862" t="s">
        <v>488</v>
      </c>
      <c r="M375" s="862"/>
      <c r="N375" s="862"/>
      <c r="O375" s="499"/>
      <c r="P375" s="500"/>
      <c r="Q375" s="500"/>
      <c r="R375" s="500"/>
      <c r="S375" s="500"/>
      <c r="T375" s="456"/>
      <c r="U375" s="456"/>
    </row>
    <row r="376" spans="1:21" s="482" customFormat="1" ht="15" hidden="1" customHeight="1">
      <c r="B376" s="889"/>
      <c r="C376" s="868" t="s">
        <v>429</v>
      </c>
      <c r="D376" s="868"/>
      <c r="E376" s="868"/>
      <c r="F376" s="868"/>
      <c r="G376" s="868"/>
      <c r="H376" s="868"/>
      <c r="I376" s="868"/>
      <c r="J376" s="868"/>
      <c r="K376" s="868"/>
      <c r="L376" s="868"/>
      <c r="M376" s="868"/>
      <c r="N376" s="868"/>
      <c r="O376" s="499"/>
      <c r="P376" s="500"/>
      <c r="Q376" s="500"/>
      <c r="R376" s="500"/>
      <c r="S376" s="500"/>
      <c r="T376" s="456"/>
      <c r="U376" s="456"/>
    </row>
    <row r="377" spans="1:21" s="482" customFormat="1" ht="15" hidden="1" customHeight="1">
      <c r="B377" s="889"/>
      <c r="C377" s="859" t="s">
        <v>348</v>
      </c>
      <c r="D377" s="859"/>
      <c r="E377" s="859" t="s">
        <v>430</v>
      </c>
      <c r="F377" s="859"/>
      <c r="G377" s="859"/>
      <c r="H377" s="859"/>
      <c r="I377" s="859"/>
      <c r="J377" s="859"/>
      <c r="K377" s="859"/>
      <c r="L377" s="859"/>
      <c r="M377" s="859"/>
      <c r="N377" s="859"/>
      <c r="O377" s="499"/>
      <c r="P377" s="500"/>
      <c r="Q377" s="500"/>
      <c r="R377" s="500"/>
      <c r="S377" s="500"/>
      <c r="T377" s="456"/>
      <c r="U377" s="456"/>
    </row>
    <row r="378" spans="1:21" s="482" customFormat="1" ht="15" hidden="1" customHeight="1">
      <c r="B378" s="889"/>
      <c r="C378" s="859"/>
      <c r="D378" s="859"/>
      <c r="E378" s="859" t="s">
        <v>431</v>
      </c>
      <c r="F378" s="862" t="s">
        <v>432</v>
      </c>
      <c r="G378" s="862"/>
      <c r="H378" s="862"/>
      <c r="I378" s="862"/>
      <c r="J378" s="862"/>
      <c r="K378" s="862"/>
      <c r="L378" s="862"/>
      <c r="M378" s="862"/>
      <c r="N378" s="862" t="s">
        <v>433</v>
      </c>
      <c r="O378" s="499"/>
      <c r="P378" s="500"/>
      <c r="Q378" s="500"/>
      <c r="R378" s="500"/>
      <c r="S378" s="500"/>
      <c r="T378" s="456"/>
      <c r="U378" s="456"/>
    </row>
    <row r="379" spans="1:21" s="482" customFormat="1" ht="15" hidden="1" customHeight="1">
      <c r="B379" s="889"/>
      <c r="C379" s="859"/>
      <c r="D379" s="859"/>
      <c r="E379" s="859"/>
      <c r="F379" s="931" t="s">
        <v>476</v>
      </c>
      <c r="G379" s="932"/>
      <c r="H379" s="931" t="s">
        <v>479</v>
      </c>
      <c r="I379" s="932"/>
      <c r="J379" s="931" t="s">
        <v>477</v>
      </c>
      <c r="K379" s="932"/>
      <c r="L379" s="931" t="s">
        <v>478</v>
      </c>
      <c r="M379" s="932"/>
      <c r="N379" s="862"/>
      <c r="O379" s="499"/>
      <c r="P379" s="500"/>
      <c r="Q379" s="500"/>
      <c r="R379" s="500"/>
      <c r="S379" s="500"/>
      <c r="T379" s="456"/>
      <c r="U379" s="456"/>
    </row>
    <row r="380" spans="1:21" s="482" customFormat="1" ht="17.25" hidden="1" customHeight="1">
      <c r="B380" s="889"/>
      <c r="C380" s="863" t="s">
        <v>434</v>
      </c>
      <c r="D380" s="863"/>
      <c r="E380" s="483"/>
      <c r="F380" s="936"/>
      <c r="G380" s="936"/>
      <c r="H380" s="936"/>
      <c r="I380" s="936"/>
      <c r="J380" s="936"/>
      <c r="K380" s="936"/>
      <c r="L380" s="936"/>
      <c r="M380" s="936"/>
      <c r="N380" s="483"/>
      <c r="O380" s="499"/>
      <c r="P380" s="500"/>
      <c r="Q380" s="500"/>
      <c r="R380" s="500"/>
      <c r="S380" s="500"/>
      <c r="T380" s="456"/>
      <c r="U380" s="456"/>
    </row>
    <row r="381" spans="1:21" s="482" customFormat="1" ht="17.25" hidden="1" customHeight="1">
      <c r="B381" s="889"/>
      <c r="C381" s="937" t="s">
        <v>435</v>
      </c>
      <c r="D381" s="937"/>
      <c r="E381" s="478">
        <f>IF(O374="",IF(ISNA(VLOOKUP(E378,O375:S390,3,0)),0,VLOOKUP(E378,O375:S390,3,0)),0)</f>
        <v>0</v>
      </c>
      <c r="F381" s="860">
        <f>IF(O374="",IF(ISNA(VLOOKUP(F379,O375:S390,3,0)),0,VLOOKUP(F379,O375:S390,3,0)),0)</f>
        <v>0</v>
      </c>
      <c r="G381" s="861" t="e">
        <f>IF(#REF!="",IF(ISNA(VLOOKUP(M$47,$U$41:$X$57,2,0)),0,VLOOKUP(M$47,$U$41:$X$57,2,0)),0)</f>
        <v>#REF!</v>
      </c>
      <c r="H381" s="860">
        <f>IF(O374="",IF(ISNA(VLOOKUP(H379,O375:S390,3,0)),0,VLOOKUP(H379,O375:S390,3,0)),0)</f>
        <v>0</v>
      </c>
      <c r="I381" s="861" t="e">
        <f>IF(#REF!="",IF(ISNA(VLOOKUP(O$47,$U$41:$X$57,2,0)),0,VLOOKUP(O$47,$U$41:$X$57,2,0)),0)</f>
        <v>#REF!</v>
      </c>
      <c r="J381" s="860">
        <f>IF(O374="",IF(ISNA(VLOOKUP(J379,O375:S390,3,0)),0,VLOOKUP(J379,O375:S390,3,0)),0)</f>
        <v>0</v>
      </c>
      <c r="K381" s="861" t="e">
        <f>IF(#REF!="",IF(ISNA(VLOOKUP(Q$47,$U$41:$X$57,2,0)),0,VLOOKUP(Q$47,$U$41:$X$57,2,0)),0)</f>
        <v>#REF!</v>
      </c>
      <c r="L381" s="860">
        <f>IF(O374="",IF(ISNA(VLOOKUP(L379,O375:S390,3,0)),0,VLOOKUP(L379,O375:S390,3,0)),0)</f>
        <v>0</v>
      </c>
      <c r="M381" s="861" t="e">
        <f>IF(#REF!="",IF(ISNA(VLOOKUP(S$47,$U$41:$X$57,2,0)),0,VLOOKUP(S$47,$U$41:$X$57,2,0)),0)</f>
        <v>#REF!</v>
      </c>
      <c r="N381" s="478">
        <f>IF(O374="",IF(ISNA(VLOOKUP(N378,O375:S390,3,0)),0,VLOOKUP(N378,O375:S390,3,0)),0)</f>
        <v>0</v>
      </c>
      <c r="O381" s="501"/>
      <c r="P381" s="502"/>
      <c r="Q381" s="502"/>
      <c r="R381" s="502"/>
      <c r="S381" s="500"/>
      <c r="T381" s="456"/>
      <c r="U381" s="456"/>
    </row>
    <row r="382" spans="1:21" s="482" customFormat="1" ht="17.25" hidden="1" customHeight="1">
      <c r="B382" s="889"/>
      <c r="C382" s="937" t="s">
        <v>436</v>
      </c>
      <c r="D382" s="937"/>
      <c r="E382" s="478">
        <f>IF(O374="",0,IF(ISNA(VLOOKUP(E378,O375:S390,3,0)),0,VLOOKUP(E378,O375:S390,3,0)))</f>
        <v>0</v>
      </c>
      <c r="F382" s="860">
        <f>IF(O374="",0,IF(ISNA(VLOOKUP(F379,O375:S390,3,0)),0,VLOOKUP(F379,O375:S390,3,0)))</f>
        <v>0</v>
      </c>
      <c r="G382" s="861" t="e">
        <f>IF(#REF!="",0,IF(ISNA(VLOOKUP(M$47,$U$41:$X$57,2,0)),0,VLOOKUP(M$47,$U$41:$X$57,2,0)))</f>
        <v>#REF!</v>
      </c>
      <c r="H382" s="860">
        <f>IF(O374="",0,IF(ISNA(VLOOKUP(H379,O375:S390,3,0)),0,VLOOKUP(H379,O375:S390,3,0)))</f>
        <v>0</v>
      </c>
      <c r="I382" s="861" t="e">
        <f>IF(#REF!="",0,IF(ISNA(VLOOKUP(O$47,$U$41:$X$57,2,0)),0,VLOOKUP(O$47,$U$41:$X$57,2,0)))</f>
        <v>#REF!</v>
      </c>
      <c r="J382" s="860">
        <f>IF(O374="",0,IF(ISNA(VLOOKUP(J379,O375:S390,3,0)),0,VLOOKUP(J379,O375:S390,3,0)))</f>
        <v>0</v>
      </c>
      <c r="K382" s="861" t="e">
        <f>IF(#REF!="",0,IF(ISNA(VLOOKUP(Q$47,$U$41:$X$57,2,0)),0,VLOOKUP(Q$47,$U$41:$X$57,2,0)))</f>
        <v>#REF!</v>
      </c>
      <c r="L382" s="860">
        <f>IF(O374="",0,IF(ISNA(VLOOKUP(L379,O375:S390,3,0)),0,VLOOKUP(L379,O375:S390,3,0)))</f>
        <v>0</v>
      </c>
      <c r="M382" s="861" t="e">
        <f>IF(#REF!="",0,IF(ISNA(VLOOKUP(S$47,$U$41:$X$57,2,0)),0,VLOOKUP(S$47,$U$41:$X$57,2,0)))</f>
        <v>#REF!</v>
      </c>
      <c r="N382" s="478">
        <f>IF(O374="",0,IF(ISNA(VLOOKUP(N378,O375:S390,3,0)),0,VLOOKUP(N378,O375:S390,3,0)))</f>
        <v>0</v>
      </c>
      <c r="O382" s="501"/>
      <c r="P382" s="502"/>
      <c r="Q382" s="502"/>
      <c r="R382" s="502"/>
      <c r="S382" s="500"/>
      <c r="T382" s="456"/>
      <c r="U382" s="456"/>
    </row>
    <row r="383" spans="1:21" s="482" customFormat="1" ht="17.25" hidden="1" customHeight="1">
      <c r="B383" s="889"/>
      <c r="C383" s="863" t="s">
        <v>437</v>
      </c>
      <c r="D383" s="863"/>
      <c r="E383" s="478"/>
      <c r="F383" s="860"/>
      <c r="G383" s="861"/>
      <c r="H383" s="860"/>
      <c r="I383" s="861"/>
      <c r="J383" s="860"/>
      <c r="K383" s="861"/>
      <c r="L383" s="860"/>
      <c r="M383" s="861"/>
      <c r="N383" s="478"/>
      <c r="O383" s="501"/>
      <c r="P383" s="502"/>
      <c r="Q383" s="502"/>
      <c r="R383" s="502"/>
      <c r="S383" s="500"/>
      <c r="T383" s="456"/>
      <c r="U383" s="456"/>
    </row>
    <row r="384" spans="1:21" s="482" customFormat="1" ht="17.25" hidden="1" customHeight="1">
      <c r="B384" s="889"/>
      <c r="C384" s="937" t="s">
        <v>438</v>
      </c>
      <c r="D384" s="937"/>
      <c r="E384" s="478">
        <f>IF(O374="",IF(ISNA(VLOOKUP(E378,O375:S390,4,0)),0,VLOOKUP(E378,O375:S390,4,0)),0)</f>
        <v>0</v>
      </c>
      <c r="F384" s="860">
        <f>IF(O374="",IF(ISNA(VLOOKUP(F379,O375:S390,4,0)),0,VLOOKUP(F379,O375:S390,4,0)),0)</f>
        <v>0</v>
      </c>
      <c r="G384" s="861" t="e">
        <f>IF(#REF!="",IF(ISNA(VLOOKUP(M$47,$U$41:$X$57,3,0)),0,VLOOKUP(M$47,$U$41:$X$57,3,0)),0)</f>
        <v>#REF!</v>
      </c>
      <c r="H384" s="860">
        <f>IF(O374="",IF(ISNA(VLOOKUP(H379,O375:S390,4,0)),0,VLOOKUP(H379,O375:S390,4,0)),0)</f>
        <v>0</v>
      </c>
      <c r="I384" s="861" t="e">
        <f>IF(#REF!="",IF(ISNA(VLOOKUP(O$47,$U$41:$X$57,3,0)),0,VLOOKUP(O$47,$U$41:$X$57,3,0)),0)</f>
        <v>#REF!</v>
      </c>
      <c r="J384" s="860">
        <f>IF(O374="",IF(ISNA(VLOOKUP(J379,O375:S390,4,0)),0,VLOOKUP(J379,O375:S390,4,0)),0)</f>
        <v>0</v>
      </c>
      <c r="K384" s="861" t="e">
        <f>IF(#REF!="",IF(ISNA(VLOOKUP(Q$47,$U$41:$X$57,3,0)),0,VLOOKUP(Q$47,$U$41:$X$57,3,0)),0)</f>
        <v>#REF!</v>
      </c>
      <c r="L384" s="860">
        <f>IF(O374="",IF(ISNA(VLOOKUP(L379,O375:S390,4,0)),0,VLOOKUP(L379,O375:S390,4,0)),0)</f>
        <v>0</v>
      </c>
      <c r="M384" s="861" t="e">
        <f>IF(#REF!="",IF(ISNA(VLOOKUP(S$47,$U$41:$X$57,3,0)),0,VLOOKUP(S$47,$U$41:$X$57,3,0)),0)</f>
        <v>#REF!</v>
      </c>
      <c r="N384" s="478">
        <f>IF(O374="",IF(ISNA(VLOOKUP(N378,O375:S390,4,0)),0,VLOOKUP(N378,O375:S390,4,0)),0)</f>
        <v>0</v>
      </c>
      <c r="O384" s="501"/>
      <c r="P384" s="502"/>
      <c r="Q384" s="502"/>
      <c r="R384" s="502"/>
      <c r="S384" s="500"/>
      <c r="T384" s="456"/>
      <c r="U384" s="456"/>
    </row>
    <row r="385" spans="1:21" s="482" customFormat="1" ht="17.25" hidden="1" customHeight="1">
      <c r="B385" s="889"/>
      <c r="C385" s="937" t="s">
        <v>439</v>
      </c>
      <c r="D385" s="937"/>
      <c r="E385" s="478">
        <f>IF(O374="",IF(ISNA(VLOOKUP(E378,O375:S390,5,0)),0,VLOOKUP(E378,O375:S390,5,0)),0)</f>
        <v>0</v>
      </c>
      <c r="F385" s="860">
        <f>IF(O374="",IF(ISNA(VLOOKUP(F379,O375:S390,5,0)),0,VLOOKUP(F379,O375:S390,5,0)),0)</f>
        <v>0</v>
      </c>
      <c r="G385" s="861" t="e">
        <f>IF(#REF!="",IF(ISNA(VLOOKUP(M$47,$U$41:$X$57,4,0)),0,VLOOKUP(M$47,$U$41:$X$57,4,0)),0)</f>
        <v>#REF!</v>
      </c>
      <c r="H385" s="860">
        <f>IF(O374="",IF(ISNA(VLOOKUP(H379,O375:S390,5,0)),0,VLOOKUP(H379,O375:S390,5,0)),0)</f>
        <v>0</v>
      </c>
      <c r="I385" s="861" t="e">
        <f>IF(#REF!="",IF(ISNA(VLOOKUP(O$47,$U$41:$X$57,4,0)),0,VLOOKUP(O$47,$U$41:$X$57,4,0)),0)</f>
        <v>#REF!</v>
      </c>
      <c r="J385" s="860">
        <f>IF(O374="",IF(ISNA(VLOOKUP(J379,O375:S390,5,0)),0,VLOOKUP(J379,O375:S390,5,0)),0)</f>
        <v>0</v>
      </c>
      <c r="K385" s="861" t="e">
        <f>IF(#REF!="",IF(ISNA(VLOOKUP(Q$47,$U$41:$X$57,4,0)),0,VLOOKUP(Q$47,$U$41:$X$57,4,0)),0)</f>
        <v>#REF!</v>
      </c>
      <c r="L385" s="860">
        <f>IF(O374="",IF(ISNA(VLOOKUP(L379,O375:S390,5,0)),0,VLOOKUP(L379,O375:S390,5,0)),0)</f>
        <v>0</v>
      </c>
      <c r="M385" s="861" t="e">
        <f>IF(#REF!="",IF(ISNA(VLOOKUP(S$47,$U$41:$X$57,4,0)),0,VLOOKUP(S$47,$U$41:$X$57,4,0)),0)</f>
        <v>#REF!</v>
      </c>
      <c r="N385" s="478">
        <f>IF(O374="",IF(ISNA(VLOOKUP(N378,O375:S390,5,0)),0,VLOOKUP(N378,O375:S390,5,0)),0)</f>
        <v>0</v>
      </c>
      <c r="O385" s="501"/>
      <c r="P385" s="502"/>
      <c r="Q385" s="502"/>
      <c r="R385" s="502"/>
      <c r="S385" s="500"/>
      <c r="T385" s="456"/>
      <c r="U385" s="456"/>
    </row>
    <row r="386" spans="1:21" s="482" customFormat="1" ht="17.25" hidden="1" customHeight="1">
      <c r="B386" s="889"/>
      <c r="C386" s="863" t="s">
        <v>440</v>
      </c>
      <c r="D386" s="863"/>
      <c r="E386" s="478"/>
      <c r="F386" s="860"/>
      <c r="G386" s="861"/>
      <c r="H386" s="860"/>
      <c r="I386" s="861"/>
      <c r="J386" s="860"/>
      <c r="K386" s="861"/>
      <c r="L386" s="860"/>
      <c r="M386" s="861"/>
      <c r="N386" s="478"/>
      <c r="O386" s="501"/>
      <c r="P386" s="502"/>
      <c r="Q386" s="502"/>
      <c r="R386" s="502"/>
      <c r="S386" s="500"/>
      <c r="T386" s="456"/>
      <c r="U386" s="456"/>
    </row>
    <row r="387" spans="1:21" s="482" customFormat="1" ht="17.25" hidden="1" customHeight="1">
      <c r="B387" s="889"/>
      <c r="C387" s="937" t="s">
        <v>438</v>
      </c>
      <c r="D387" s="937"/>
      <c r="E387" s="478">
        <f>IF(O374="",0,IF(ISNA(VLOOKUP(E378,O375:S390,4,0)),0,VLOOKUP(E378,O375:S390,4,0)))</f>
        <v>0</v>
      </c>
      <c r="F387" s="860">
        <f>IF(O374="",0,IF(ISNA(VLOOKUP(F379,O375:S390,4,0)),0,VLOOKUP(F379,O375:S390,4,0)))</f>
        <v>0</v>
      </c>
      <c r="G387" s="861" t="e">
        <f>IF(#REF!="",0,IF(ISNA(VLOOKUP(M$47,$U$41:$X$57,3,0)),0,VLOOKUP(M$47,$U$41:$X$57,3,0)))</f>
        <v>#REF!</v>
      </c>
      <c r="H387" s="860">
        <f>IF(O374="",0,IF(ISNA(VLOOKUP(H379,O375:S390,4,0)),0,VLOOKUP(H379,O375:S390,4,0)))</f>
        <v>0</v>
      </c>
      <c r="I387" s="861" t="e">
        <f>IF(#REF!="",0,IF(ISNA(VLOOKUP(O$47,$U$41:$X$57,3,0)),0,VLOOKUP(O$47,$U$41:$X$57,3,0)))</f>
        <v>#REF!</v>
      </c>
      <c r="J387" s="860">
        <f>IF(O374="",0,IF(ISNA(VLOOKUP(J379,O375:S390,4,0)),0,VLOOKUP(J379,O375:S390,4,0)))</f>
        <v>0</v>
      </c>
      <c r="K387" s="861" t="e">
        <f>IF(#REF!="",0,IF(ISNA(VLOOKUP(Q$47,$U$41:$X$57,3,0)),0,VLOOKUP(Q$47,$U$41:$X$57,3,0)))</f>
        <v>#REF!</v>
      </c>
      <c r="L387" s="860">
        <f>IF(O374="",0,IF(ISNA(VLOOKUP(L379,O375:S390,4,0)),0,VLOOKUP(L379,O375:S390,4,0)))</f>
        <v>0</v>
      </c>
      <c r="M387" s="861" t="e">
        <f>IF(#REF!="",0,IF(ISNA(VLOOKUP(S$47,$U$41:$X$57,3,0)),0,VLOOKUP(S$47,$U$41:$X$57,3,0)))</f>
        <v>#REF!</v>
      </c>
      <c r="N387" s="478">
        <f>IF(O374="",0,IF(ISNA(VLOOKUP(N378,O375:S390,4,0)),0,VLOOKUP(N378,O375:S390,4,0)))</f>
        <v>0</v>
      </c>
      <c r="O387" s="501"/>
      <c r="P387" s="502"/>
      <c r="Q387" s="502"/>
      <c r="R387" s="502"/>
      <c r="S387" s="500"/>
      <c r="T387" s="456"/>
      <c r="U387" s="456"/>
    </row>
    <row r="388" spans="1:21" s="482" customFormat="1" ht="17.25" hidden="1" customHeight="1">
      <c r="B388" s="889"/>
      <c r="C388" s="937" t="s">
        <v>439</v>
      </c>
      <c r="D388" s="937"/>
      <c r="E388" s="478">
        <f>IF(O374="",0,IF(ISNA(VLOOKUP(E378,O375:S390,5,0)),0,VLOOKUP(E378,O375:S390,5,0)))</f>
        <v>0</v>
      </c>
      <c r="F388" s="860">
        <f>IF(O374="",0,IF(ISNA(VLOOKUP(F379,O375:S390,5,0)),0,VLOOKUP(F379,O375:S390,5,0)))</f>
        <v>0</v>
      </c>
      <c r="G388" s="861" t="e">
        <f>IF(#REF!="",0,IF(ISNA(VLOOKUP(M$47,$U$41:$X$57,4,0)),0,VLOOKUP(M$47,$U$41:$X$57,4,0)))</f>
        <v>#REF!</v>
      </c>
      <c r="H388" s="860">
        <f>IF(O374="",0,IF(ISNA(VLOOKUP(H379,O375:S390,5,0)),0,VLOOKUP(H379,O375:S390,5,0)))</f>
        <v>0</v>
      </c>
      <c r="I388" s="861" t="e">
        <f>IF(#REF!="",0,IF(ISNA(VLOOKUP(O$47,$U$41:$X$57,4,0)),0,VLOOKUP(O$47,$U$41:$X$57,4,0)))</f>
        <v>#REF!</v>
      </c>
      <c r="J388" s="860">
        <f>IF(O374="",0,IF(ISNA(VLOOKUP(J379,O375:S390,5,0)),0,VLOOKUP(J379,O375:S390,5,0)))</f>
        <v>0</v>
      </c>
      <c r="K388" s="861" t="e">
        <f>IF(#REF!="",0,IF(ISNA(VLOOKUP(Q$47,$U$41:$X$57,4,0)),0,VLOOKUP(Q$47,$U$41:$X$57,4,0)))</f>
        <v>#REF!</v>
      </c>
      <c r="L388" s="860">
        <f>IF(O374="",0,IF(ISNA(VLOOKUP(L379,O375:S390,5,0)),0,VLOOKUP(L379,O375:S390,5,0)))</f>
        <v>0</v>
      </c>
      <c r="M388" s="861" t="e">
        <f>IF(#REF!="",0,IF(ISNA(VLOOKUP(S$47,$U$41:$X$57,4,0)),0,VLOOKUP(S$47,$U$41:$X$57,4,0)))</f>
        <v>#REF!</v>
      </c>
      <c r="N388" s="478">
        <f>IF(O374="",0,IF(ISNA(VLOOKUP(N378,O375:S390,5,0)),0,VLOOKUP(N378,O375:S390,5,0)))</f>
        <v>0</v>
      </c>
      <c r="O388" s="501"/>
      <c r="P388" s="502"/>
      <c r="Q388" s="502"/>
      <c r="R388" s="502"/>
      <c r="S388" s="500"/>
      <c r="T388" s="456"/>
      <c r="U388" s="456"/>
    </row>
    <row r="389" spans="1:21" s="482" customFormat="1" ht="15" hidden="1" customHeight="1">
      <c r="B389" s="889"/>
      <c r="C389" s="863" t="s">
        <v>275</v>
      </c>
      <c r="D389" s="880" t="s">
        <v>441</v>
      </c>
      <c r="E389" s="881"/>
      <c r="F389" s="881"/>
      <c r="G389" s="881"/>
      <c r="H389" s="881"/>
      <c r="I389" s="881"/>
      <c r="J389" s="882"/>
      <c r="K389" s="859" t="s">
        <v>442</v>
      </c>
      <c r="L389" s="859"/>
      <c r="M389" s="859"/>
      <c r="N389" s="859"/>
      <c r="O389" s="501"/>
      <c r="P389" s="502"/>
      <c r="Q389" s="502"/>
      <c r="R389" s="502"/>
      <c r="S389" s="500"/>
      <c r="T389" s="456"/>
      <c r="U389" s="456"/>
    </row>
    <row r="390" spans="1:21" s="482" customFormat="1" ht="31.5" hidden="1" customHeight="1">
      <c r="B390" s="889"/>
      <c r="C390" s="863"/>
      <c r="D390" s="931" t="str">
        <f>IF(nalog="","",nalog)</f>
        <v>общий</v>
      </c>
      <c r="E390" s="939"/>
      <c r="F390" s="939"/>
      <c r="G390" s="939"/>
      <c r="H390" s="939"/>
      <c r="I390" s="939"/>
      <c r="J390" s="932"/>
      <c r="K390" s="862" t="s">
        <v>482</v>
      </c>
      <c r="L390" s="862"/>
      <c r="M390" s="862"/>
      <c r="N390" s="862"/>
      <c r="O390" s="499"/>
      <c r="P390" s="500"/>
      <c r="Q390" s="500"/>
      <c r="R390" s="500"/>
      <c r="S390" s="500"/>
      <c r="T390" s="456"/>
      <c r="U390" s="456"/>
    </row>
    <row r="391" spans="1:21" ht="17.100000000000001" hidden="1" customHeight="1">
      <c r="B391" s="889"/>
      <c r="O391" s="456"/>
      <c r="P391" s="456"/>
      <c r="Q391" s="456"/>
      <c r="R391" s="456"/>
      <c r="S391" s="456"/>
      <c r="T391" s="456"/>
      <c r="U391" s="456"/>
    </row>
    <row r="392" spans="1:21" ht="17.100000000000001" hidden="1" customHeight="1">
      <c r="O392" s="456"/>
      <c r="P392" s="456"/>
      <c r="Q392" s="456"/>
      <c r="R392" s="456"/>
      <c r="S392" s="456"/>
      <c r="T392" s="456"/>
      <c r="U392" s="456"/>
    </row>
    <row r="393" spans="1:21" s="42" customFormat="1" ht="17.100000000000001" hidden="1" customHeight="1">
      <c r="A393" s="42" t="s">
        <v>486</v>
      </c>
    </row>
    <row r="394" spans="1:21" s="459" customFormat="1" ht="18" hidden="1" customHeight="1">
      <c r="B394" s="835"/>
      <c r="C394" s="890"/>
      <c r="D394" s="890"/>
      <c r="E394" s="890"/>
      <c r="F394" s="890"/>
      <c r="G394" s="497"/>
      <c r="H394" s="496"/>
      <c r="I394" s="496"/>
      <c r="J394" s="496"/>
      <c r="K394" s="496"/>
      <c r="L394" s="496"/>
      <c r="M394" s="496"/>
      <c r="N394" s="464"/>
      <c r="O394" s="464"/>
    </row>
    <row r="395" spans="1:21" s="459" customFormat="1" ht="20.25" hidden="1" customHeight="1">
      <c r="B395" s="835"/>
      <c r="C395" s="883" t="s">
        <v>448</v>
      </c>
      <c r="D395" s="884"/>
      <c r="E395" s="884"/>
      <c r="F395" s="885"/>
      <c r="G395" s="497"/>
      <c r="H395" s="496"/>
      <c r="I395" s="496"/>
      <c r="J395" s="496"/>
      <c r="K395" s="496"/>
      <c r="L395" s="496"/>
      <c r="M395" s="496"/>
      <c r="N395" s="464"/>
      <c r="O395" s="464"/>
    </row>
    <row r="396" spans="1:21" s="459" customFormat="1" ht="20.25" hidden="1" customHeight="1">
      <c r="B396" s="835"/>
      <c r="C396" s="863" t="s">
        <v>449</v>
      </c>
      <c r="D396" s="863"/>
      <c r="E396" s="458" t="s">
        <v>309</v>
      </c>
      <c r="F396" s="458" t="s">
        <v>308</v>
      </c>
      <c r="G396" s="497"/>
      <c r="H396" s="496"/>
      <c r="I396" s="496"/>
      <c r="J396" s="496"/>
      <c r="K396" s="496"/>
      <c r="L396" s="496"/>
      <c r="M396" s="496"/>
      <c r="N396" s="464"/>
      <c r="O396" s="464"/>
    </row>
    <row r="397" spans="1:21" s="459" customFormat="1" ht="20.25" hidden="1" customHeight="1">
      <c r="B397" s="835"/>
      <c r="C397" s="863"/>
      <c r="D397" s="863"/>
      <c r="E397" s="460" t="s">
        <v>481</v>
      </c>
      <c r="F397" s="460" t="s">
        <v>488</v>
      </c>
      <c r="G397" s="498"/>
      <c r="H397" s="496"/>
      <c r="I397" s="496"/>
      <c r="J397" s="496"/>
      <c r="K397" s="496"/>
      <c r="L397" s="496"/>
      <c r="M397" s="496"/>
      <c r="N397" s="464"/>
      <c r="O397" s="464"/>
    </row>
    <row r="398" spans="1:21" s="459" customFormat="1" ht="20.25" hidden="1" customHeight="1">
      <c r="B398" s="835"/>
      <c r="C398" s="868" t="s">
        <v>450</v>
      </c>
      <c r="D398" s="868"/>
      <c r="E398" s="938" t="str">
        <f>IF(H397="","",H397)</f>
        <v/>
      </c>
      <c r="F398" s="938"/>
      <c r="G398" s="497"/>
      <c r="H398" s="496"/>
      <c r="I398" s="496"/>
      <c r="J398" s="496"/>
      <c r="K398" s="496"/>
      <c r="L398" s="496"/>
      <c r="M398" s="496"/>
      <c r="N398" s="464"/>
      <c r="O398" s="464"/>
    </row>
    <row r="399" spans="1:21" s="459" customFormat="1" ht="20.25" hidden="1" customHeight="1">
      <c r="B399" s="835"/>
      <c r="C399" s="863" t="s">
        <v>275</v>
      </c>
      <c r="D399" s="458" t="s">
        <v>441</v>
      </c>
      <c r="E399" s="862" t="s">
        <v>446</v>
      </c>
      <c r="F399" s="862"/>
      <c r="G399" s="497"/>
      <c r="H399" s="496"/>
      <c r="I399" s="496"/>
      <c r="J399" s="496"/>
      <c r="K399" s="496"/>
      <c r="L399" s="496"/>
      <c r="M399" s="496"/>
      <c r="N399" s="464"/>
      <c r="O399" s="464"/>
    </row>
    <row r="400" spans="1:21" s="459" customFormat="1" ht="34.5" hidden="1" customHeight="1">
      <c r="B400" s="835"/>
      <c r="C400" s="863"/>
      <c r="D400" s="460" t="str">
        <f>IF(nalog="","",nalog)</f>
        <v>общий</v>
      </c>
      <c r="E400" s="862" t="s">
        <v>482</v>
      </c>
      <c r="F400" s="862"/>
      <c r="G400" s="497"/>
      <c r="H400" s="496"/>
      <c r="I400" s="496"/>
      <c r="J400" s="496"/>
      <c r="K400" s="496"/>
      <c r="L400" s="496"/>
      <c r="M400" s="496"/>
      <c r="N400" s="464"/>
      <c r="O400" s="464"/>
    </row>
    <row r="401" spans="1:19" s="459" customFormat="1" ht="13.5" hidden="1" customHeight="1">
      <c r="B401" s="835"/>
      <c r="C401" s="471"/>
      <c r="D401" s="489"/>
      <c r="E401" s="489"/>
      <c r="F401" s="489"/>
      <c r="G401" s="497"/>
      <c r="H401" s="464"/>
      <c r="I401" s="464"/>
      <c r="J401" s="464"/>
      <c r="K401" s="464"/>
      <c r="L401" s="464"/>
      <c r="M401" s="464"/>
      <c r="N401" s="464"/>
      <c r="O401" s="464"/>
    </row>
    <row r="402" spans="1:19" ht="17.100000000000001" hidden="1" customHeight="1">
      <c r="G402" s="456"/>
      <c r="H402" s="456"/>
      <c r="I402" s="456"/>
      <c r="J402" s="456"/>
      <c r="K402" s="456"/>
      <c r="L402" s="456"/>
      <c r="M402" s="456"/>
      <c r="N402" s="456"/>
      <c r="O402" s="456"/>
    </row>
    <row r="403" spans="1:19" s="42" customFormat="1" ht="17.100000000000001" hidden="1" customHeight="1">
      <c r="A403" s="42" t="s">
        <v>487</v>
      </c>
    </row>
    <row r="404" spans="1:19" s="459" customFormat="1" ht="15.75" hidden="1" customHeight="1">
      <c r="B404" s="835"/>
      <c r="C404" s="858"/>
      <c r="D404" s="858"/>
      <c r="E404" s="858"/>
      <c r="F404" s="858"/>
      <c r="G404" s="858"/>
      <c r="H404" s="858"/>
      <c r="I404" s="858"/>
      <c r="J404" s="495"/>
      <c r="K404" s="495"/>
      <c r="L404" s="495"/>
      <c r="M404" s="495"/>
      <c r="N404" s="495"/>
      <c r="O404" s="464"/>
      <c r="P404" s="464"/>
      <c r="Q404" s="464"/>
    </row>
    <row r="405" spans="1:19" s="459" customFormat="1" ht="15.75" hidden="1" customHeight="1">
      <c r="B405" s="835"/>
      <c r="C405" s="858" t="s">
        <v>491</v>
      </c>
      <c r="D405" s="858"/>
      <c r="E405" s="858"/>
      <c r="F405" s="858"/>
      <c r="G405" s="858"/>
      <c r="H405" s="858"/>
      <c r="I405" s="858"/>
      <c r="J405" s="495" t="str">
        <f>K405&amp;L405</f>
        <v>0</v>
      </c>
      <c r="K405" s="495">
        <f>K404</f>
        <v>0</v>
      </c>
      <c r="L405" s="496"/>
      <c r="M405" s="496"/>
      <c r="N405" s="496"/>
      <c r="O405" s="464"/>
      <c r="P405" s="464"/>
      <c r="Q405" s="464"/>
    </row>
    <row r="406" spans="1:19" s="459" customFormat="1" ht="15.75" hidden="1" customHeight="1">
      <c r="B406" s="835"/>
      <c r="C406" s="838"/>
      <c r="D406" s="838"/>
      <c r="E406" s="838"/>
      <c r="F406" s="838"/>
      <c r="G406" s="838"/>
      <c r="H406" s="838"/>
      <c r="I406" s="838"/>
      <c r="J406" s="495" t="str">
        <f t="shared" ref="J406:J427" si="0">K406&amp;L406</f>
        <v>0</v>
      </c>
      <c r="K406" s="495">
        <f t="shared" ref="K406:K427" si="1">K405</f>
        <v>0</v>
      </c>
      <c r="L406" s="496"/>
      <c r="M406" s="496"/>
      <c r="N406" s="496"/>
      <c r="O406" s="464"/>
      <c r="P406" s="464"/>
      <c r="Q406" s="464"/>
    </row>
    <row r="407" spans="1:19" s="459" customFormat="1" ht="15.6" hidden="1" customHeight="1">
      <c r="B407" s="835"/>
      <c r="C407" s="871" t="s">
        <v>451</v>
      </c>
      <c r="D407" s="872"/>
      <c r="E407" s="872"/>
      <c r="F407" s="872"/>
      <c r="G407" s="872"/>
      <c r="H407" s="872"/>
      <c r="I407" s="873"/>
      <c r="J407" s="495" t="str">
        <f t="shared" si="0"/>
        <v>0</v>
      </c>
      <c r="K407" s="495">
        <f t="shared" si="1"/>
        <v>0</v>
      </c>
      <c r="L407" s="495"/>
      <c r="M407" s="495"/>
      <c r="N407" s="495"/>
      <c r="O407" s="464"/>
      <c r="P407" s="464"/>
      <c r="Q407" s="464"/>
      <c r="R407" s="464"/>
      <c r="S407" s="464"/>
    </row>
    <row r="408" spans="1:19" s="459" customFormat="1" ht="15" hidden="1" customHeight="1">
      <c r="B408" s="835"/>
      <c r="C408" s="874" t="s">
        <v>449</v>
      </c>
      <c r="D408" s="875"/>
      <c r="E408" s="875"/>
      <c r="F408" s="875"/>
      <c r="G408" s="876"/>
      <c r="H408" s="458" t="s">
        <v>309</v>
      </c>
      <c r="I408" s="458" t="s">
        <v>308</v>
      </c>
      <c r="J408" s="495" t="str">
        <f t="shared" si="0"/>
        <v>0</v>
      </c>
      <c r="K408" s="495">
        <f t="shared" si="1"/>
        <v>0</v>
      </c>
      <c r="L408" s="495"/>
      <c r="M408" s="495"/>
      <c r="N408" s="495"/>
      <c r="O408" s="464"/>
      <c r="P408" s="464"/>
      <c r="Q408" s="464"/>
      <c r="R408" s="464"/>
      <c r="S408" s="464"/>
    </row>
    <row r="409" spans="1:19" s="459" customFormat="1" ht="15" hidden="1" customHeight="1">
      <c r="B409" s="835"/>
      <c r="C409" s="877"/>
      <c r="D409" s="878"/>
      <c r="E409" s="878"/>
      <c r="F409" s="878"/>
      <c r="G409" s="879"/>
      <c r="H409" s="460" t="s">
        <v>481</v>
      </c>
      <c r="I409" s="460" t="s">
        <v>488</v>
      </c>
      <c r="J409" s="495" t="str">
        <f t="shared" si="0"/>
        <v>0</v>
      </c>
      <c r="K409" s="495">
        <f t="shared" si="1"/>
        <v>0</v>
      </c>
      <c r="L409" s="495"/>
      <c r="M409" s="495"/>
      <c r="N409" s="495"/>
      <c r="O409" s="464"/>
      <c r="P409" s="464"/>
      <c r="Q409" s="464"/>
      <c r="R409" s="464"/>
      <c r="S409" s="464"/>
    </row>
    <row r="410" spans="1:19" s="459" customFormat="1" ht="15.6" hidden="1" customHeight="1">
      <c r="B410" s="835"/>
      <c r="C410" s="886" t="s">
        <v>452</v>
      </c>
      <c r="D410" s="887"/>
      <c r="E410" s="887"/>
      <c r="F410" s="887"/>
      <c r="G410" s="887"/>
      <c r="H410" s="887"/>
      <c r="I410" s="888"/>
      <c r="J410" s="495" t="str">
        <f t="shared" si="0"/>
        <v>0</v>
      </c>
      <c r="K410" s="495">
        <f t="shared" si="1"/>
        <v>0</v>
      </c>
      <c r="L410" s="495"/>
      <c r="M410" s="495"/>
      <c r="N410" s="495"/>
      <c r="O410" s="464"/>
      <c r="P410" s="464"/>
      <c r="Q410" s="464"/>
      <c r="R410" s="464"/>
      <c r="S410" s="464"/>
    </row>
    <row r="411" spans="1:19" s="459" customFormat="1" ht="16.149999999999999" hidden="1" customHeight="1">
      <c r="B411" s="835"/>
      <c r="C411" s="874" t="s">
        <v>426</v>
      </c>
      <c r="D411" s="876"/>
      <c r="E411" s="880" t="s">
        <v>427</v>
      </c>
      <c r="F411" s="881"/>
      <c r="G411" s="881"/>
      <c r="H411" s="881"/>
      <c r="I411" s="882"/>
      <c r="J411" s="495" t="str">
        <f t="shared" si="0"/>
        <v>0</v>
      </c>
      <c r="K411" s="495">
        <f t="shared" si="1"/>
        <v>0</v>
      </c>
      <c r="L411" s="495"/>
      <c r="M411" s="495"/>
      <c r="N411" s="495"/>
      <c r="O411" s="464"/>
      <c r="P411" s="464"/>
      <c r="Q411" s="464"/>
      <c r="R411" s="464"/>
      <c r="S411" s="464"/>
    </row>
    <row r="412" spans="1:19" s="459" customFormat="1" ht="15" hidden="1" customHeight="1">
      <c r="B412" s="835"/>
      <c r="C412" s="877"/>
      <c r="D412" s="879"/>
      <c r="E412" s="458" t="s">
        <v>49</v>
      </c>
      <c r="F412" s="458" t="s">
        <v>50</v>
      </c>
      <c r="G412" s="458" t="s">
        <v>51</v>
      </c>
      <c r="H412" s="458" t="s">
        <v>52</v>
      </c>
      <c r="I412" s="458" t="s">
        <v>53</v>
      </c>
      <c r="J412" s="495" t="str">
        <f t="shared" si="0"/>
        <v>0</v>
      </c>
      <c r="K412" s="495">
        <f t="shared" si="1"/>
        <v>0</v>
      </c>
      <c r="L412" s="495"/>
      <c r="M412" s="495"/>
      <c r="N412" s="495"/>
      <c r="O412" s="464"/>
      <c r="P412" s="464"/>
      <c r="Q412" s="464"/>
      <c r="R412" s="464"/>
      <c r="S412" s="464"/>
    </row>
    <row r="413" spans="1:19" s="459" customFormat="1" ht="15" hidden="1" customHeight="1">
      <c r="B413" s="835"/>
      <c r="C413" s="869" t="s">
        <v>46</v>
      </c>
      <c r="D413" s="870"/>
      <c r="E413" s="478">
        <f>IF(ISNA(VLOOKUP(C413&amp;E412,J405:N427,5,FALSE)),0,VLOOKUP(C413&amp;E412,J405:N427,5,FALSE))</f>
        <v>0</v>
      </c>
      <c r="F413" s="478">
        <f>IF(ISNA(VLOOKUP(C413&amp;F412,J405:N427,5,FALSE)),0,VLOOKUP(C413&amp;F412,J405:N427,5,FALSE))</f>
        <v>0</v>
      </c>
      <c r="G413" s="478">
        <f>IF(ISNA(VLOOKUP(C413&amp;G412,J405:N427,5,FALSE)),0,VLOOKUP(C413&amp;G412,J405:N427,5,FALSE))</f>
        <v>0</v>
      </c>
      <c r="H413" s="478">
        <f>IF(ISNA(VLOOKUP(C413&amp;H412,J405:N427,5,FALSE)),0,VLOOKUP(C413&amp;H412,J405:N427,5,FALSE))</f>
        <v>0</v>
      </c>
      <c r="I413" s="478">
        <f>IF(ISNA(VLOOKUP(C413&amp;I412,J405:N427,5,FALSE)),0,VLOOKUP(C413&amp;I412,J405:N427,5,FALSE))</f>
        <v>0</v>
      </c>
      <c r="J413" s="495" t="str">
        <f t="shared" si="0"/>
        <v>0</v>
      </c>
      <c r="K413" s="495">
        <f t="shared" si="1"/>
        <v>0</v>
      </c>
      <c r="L413" s="495"/>
      <c r="M413" s="495"/>
      <c r="N413" s="495"/>
      <c r="O413" s="464"/>
      <c r="P413" s="464"/>
      <c r="Q413" s="464"/>
      <c r="R413" s="464"/>
      <c r="S413" s="464"/>
    </row>
    <row r="414" spans="1:19" s="459" customFormat="1" ht="15" hidden="1" customHeight="1">
      <c r="B414" s="835"/>
      <c r="C414" s="869" t="s">
        <v>47</v>
      </c>
      <c r="D414" s="870"/>
      <c r="E414" s="478">
        <f>IF(ISNA(VLOOKUP(C414&amp;E412,J405:N427,5,FALSE)),0,VLOOKUP(C414&amp;E412,J405:N427,5,FALSE))</f>
        <v>0</v>
      </c>
      <c r="F414" s="478">
        <f>IF(ISNA(VLOOKUP(C414&amp;F412,J405:N427,5,FALSE)),0,VLOOKUP(C414&amp;F412,J405:N427,5,FALSE))</f>
        <v>0</v>
      </c>
      <c r="G414" s="478">
        <f>IF(ISNA(VLOOKUP(C414&amp;G412,J405:N427,5,FALSE)),0,VLOOKUP(C414&amp;G412,J405:N427,5,FALSE))</f>
        <v>0</v>
      </c>
      <c r="H414" s="478">
        <f>IF(ISNA(VLOOKUP(C414&amp;H412,J405:N427,5,FALSE)),0,VLOOKUP(C414&amp;H412,J405:N427,5,FALSE))</f>
        <v>0</v>
      </c>
      <c r="I414" s="478">
        <f>IF(ISNA(VLOOKUP(C414&amp;I412,J405:N427,5,FALSE)),0,VLOOKUP(C414&amp;I412,J405:N427,5,FALSE))</f>
        <v>0</v>
      </c>
      <c r="J414" s="495" t="str">
        <f t="shared" si="0"/>
        <v>0</v>
      </c>
      <c r="K414" s="495">
        <f t="shared" si="1"/>
        <v>0</v>
      </c>
      <c r="L414" s="495"/>
      <c r="M414" s="495"/>
      <c r="N414" s="495"/>
      <c r="O414" s="464"/>
      <c r="P414" s="464"/>
      <c r="Q414" s="464"/>
      <c r="R414" s="464"/>
      <c r="S414" s="464"/>
    </row>
    <row r="415" spans="1:19" s="459" customFormat="1" ht="15" hidden="1" customHeight="1">
      <c r="B415" s="835"/>
      <c r="C415" s="869" t="s">
        <v>45</v>
      </c>
      <c r="D415" s="870"/>
      <c r="E415" s="478">
        <f>IF(ISNA(VLOOKUP(C415&amp;E412,J405:N427,5,FALSE)),0,VLOOKUP(C415&amp;E412,J405:N427,5,FALSE))</f>
        <v>0</v>
      </c>
      <c r="F415" s="478">
        <f>IF(ISNA(VLOOKUP(C415&amp;F412,J405:N427,5,FALSE)),0,VLOOKUP(C415&amp;F412,J405:N427,5,FALSE))</f>
        <v>0</v>
      </c>
      <c r="G415" s="478">
        <f>IF(ISNA(VLOOKUP(C415&amp;G412,J405:N427,5,FALSE)),0,VLOOKUP(C415&amp;G412,J405:N427,5,FALSE))</f>
        <v>0</v>
      </c>
      <c r="H415" s="478">
        <f>IF(ISNA(VLOOKUP(C415&amp;H412,J405:N427,5,FALSE)),0,VLOOKUP(C415&amp;H412,J405:N427,5,FALSE))</f>
        <v>0</v>
      </c>
      <c r="I415" s="478">
        <f>IF(ISNA(VLOOKUP(C415&amp;I412,J405:N427,5,FALSE)),0,VLOOKUP(C415&amp;I412,J405:N427,5,FALSE))</f>
        <v>0</v>
      </c>
      <c r="J415" s="495" t="str">
        <f t="shared" si="0"/>
        <v>0</v>
      </c>
      <c r="K415" s="495">
        <f t="shared" si="1"/>
        <v>0</v>
      </c>
      <c r="L415" s="495"/>
      <c r="M415" s="495"/>
      <c r="N415" s="495"/>
      <c r="O415" s="464"/>
      <c r="P415" s="464"/>
      <c r="Q415" s="464"/>
      <c r="R415" s="464"/>
      <c r="S415" s="464"/>
    </row>
    <row r="416" spans="1:19" s="459" customFormat="1" ht="15" hidden="1" customHeight="1">
      <c r="B416" s="835"/>
      <c r="C416" s="492"/>
      <c r="D416" s="492"/>
      <c r="E416" s="472"/>
      <c r="F416" s="472"/>
      <c r="G416" s="472"/>
      <c r="H416" s="472"/>
      <c r="I416" s="472"/>
      <c r="J416" s="495" t="str">
        <f t="shared" si="0"/>
        <v>0</v>
      </c>
      <c r="K416" s="495">
        <f t="shared" si="1"/>
        <v>0</v>
      </c>
      <c r="L416" s="495"/>
      <c r="M416" s="495"/>
      <c r="N416" s="495"/>
      <c r="O416" s="464"/>
      <c r="P416" s="464"/>
      <c r="Q416" s="464"/>
      <c r="R416" s="464"/>
      <c r="S416" s="464"/>
    </row>
    <row r="417" spans="1:19" s="459" customFormat="1" ht="15.75" hidden="1" customHeight="1">
      <c r="B417" s="835"/>
      <c r="C417" s="858" t="s">
        <v>490</v>
      </c>
      <c r="D417" s="858"/>
      <c r="E417" s="858"/>
      <c r="F417" s="858"/>
      <c r="G417" s="858"/>
      <c r="H417" s="858"/>
      <c r="I417" s="858"/>
      <c r="J417" s="495" t="str">
        <f t="shared" si="0"/>
        <v>0</v>
      </c>
      <c r="K417" s="495">
        <f t="shared" si="1"/>
        <v>0</v>
      </c>
      <c r="L417" s="496"/>
      <c r="M417" s="496"/>
      <c r="N417" s="495"/>
      <c r="O417" s="464"/>
      <c r="P417" s="464"/>
      <c r="Q417" s="464"/>
      <c r="R417" s="464"/>
      <c r="S417" s="464"/>
    </row>
    <row r="418" spans="1:19" s="459" customFormat="1" ht="15.75" hidden="1" customHeight="1">
      <c r="B418" s="835"/>
      <c r="C418" s="838" t="str">
        <f>IF(C406="","",C406)</f>
        <v/>
      </c>
      <c r="D418" s="838"/>
      <c r="E418" s="838"/>
      <c r="F418" s="838"/>
      <c r="G418" s="838"/>
      <c r="H418" s="838"/>
      <c r="I418" s="838"/>
      <c r="J418" s="495" t="str">
        <f t="shared" si="0"/>
        <v>0</v>
      </c>
      <c r="K418" s="495">
        <f t="shared" si="1"/>
        <v>0</v>
      </c>
      <c r="L418" s="496"/>
      <c r="M418" s="496"/>
      <c r="N418" s="495"/>
      <c r="O418" s="464"/>
      <c r="P418" s="464"/>
      <c r="Q418" s="464"/>
      <c r="R418" s="464"/>
      <c r="S418" s="464"/>
    </row>
    <row r="419" spans="1:19" s="459" customFormat="1" ht="15.6" hidden="1" customHeight="1">
      <c r="B419" s="835"/>
      <c r="C419" s="871" t="s">
        <v>451</v>
      </c>
      <c r="D419" s="872"/>
      <c r="E419" s="872"/>
      <c r="F419" s="872"/>
      <c r="G419" s="872"/>
      <c r="H419" s="872"/>
      <c r="I419" s="873"/>
      <c r="J419" s="495" t="str">
        <f t="shared" si="0"/>
        <v>0</v>
      </c>
      <c r="K419" s="495">
        <f t="shared" si="1"/>
        <v>0</v>
      </c>
      <c r="L419" s="496"/>
      <c r="M419" s="496"/>
      <c r="N419" s="495"/>
      <c r="O419" s="464"/>
      <c r="P419" s="464"/>
      <c r="Q419" s="464"/>
      <c r="R419" s="464"/>
      <c r="S419" s="464"/>
    </row>
    <row r="420" spans="1:19" s="459" customFormat="1" ht="15" hidden="1" customHeight="1">
      <c r="B420" s="835"/>
      <c r="C420" s="874" t="s">
        <v>449</v>
      </c>
      <c r="D420" s="875"/>
      <c r="E420" s="875"/>
      <c r="F420" s="875"/>
      <c r="G420" s="876"/>
      <c r="H420" s="458" t="s">
        <v>309</v>
      </c>
      <c r="I420" s="458" t="s">
        <v>308</v>
      </c>
      <c r="J420" s="495" t="str">
        <f t="shared" si="0"/>
        <v>0</v>
      </c>
      <c r="K420" s="495">
        <f t="shared" si="1"/>
        <v>0</v>
      </c>
      <c r="L420" s="496"/>
      <c r="M420" s="496"/>
      <c r="N420" s="495"/>
      <c r="O420" s="464"/>
      <c r="P420" s="464"/>
      <c r="Q420" s="464"/>
      <c r="R420" s="464"/>
      <c r="S420" s="464"/>
    </row>
    <row r="421" spans="1:19" s="459" customFormat="1" ht="15" hidden="1" customHeight="1">
      <c r="B421" s="835"/>
      <c r="C421" s="877"/>
      <c r="D421" s="878"/>
      <c r="E421" s="878"/>
      <c r="F421" s="878"/>
      <c r="G421" s="879"/>
      <c r="H421" s="460" t="str">
        <f>IF(H409="","",H409)</f>
        <v>date_start</v>
      </c>
      <c r="I421" s="460" t="str">
        <f>IF(I409="","",I409)</f>
        <v>date_end</v>
      </c>
      <c r="J421" s="495" t="str">
        <f t="shared" si="0"/>
        <v>0</v>
      </c>
      <c r="K421" s="495">
        <f t="shared" si="1"/>
        <v>0</v>
      </c>
      <c r="L421" s="496"/>
      <c r="M421" s="496"/>
      <c r="N421" s="495"/>
      <c r="O421" s="464"/>
      <c r="P421" s="464"/>
      <c r="Q421" s="464"/>
      <c r="R421" s="464"/>
      <c r="S421" s="464"/>
    </row>
    <row r="422" spans="1:19" s="459" customFormat="1" ht="15.6" hidden="1" customHeight="1">
      <c r="B422" s="835"/>
      <c r="C422" s="886" t="s">
        <v>452</v>
      </c>
      <c r="D422" s="887"/>
      <c r="E422" s="887"/>
      <c r="F422" s="887"/>
      <c r="G422" s="887"/>
      <c r="H422" s="887"/>
      <c r="I422" s="888"/>
      <c r="J422" s="495" t="str">
        <f t="shared" si="0"/>
        <v>0</v>
      </c>
      <c r="K422" s="495">
        <f t="shared" si="1"/>
        <v>0</v>
      </c>
      <c r="L422" s="496"/>
      <c r="M422" s="496"/>
      <c r="N422" s="495"/>
      <c r="O422" s="464"/>
      <c r="P422" s="464"/>
      <c r="Q422" s="464"/>
      <c r="R422" s="464"/>
      <c r="S422" s="464"/>
    </row>
    <row r="423" spans="1:19" s="459" customFormat="1" ht="16.149999999999999" hidden="1" customHeight="1">
      <c r="B423" s="835"/>
      <c r="C423" s="874" t="s">
        <v>426</v>
      </c>
      <c r="D423" s="876"/>
      <c r="E423" s="880" t="s">
        <v>427</v>
      </c>
      <c r="F423" s="881"/>
      <c r="G423" s="881"/>
      <c r="H423" s="881"/>
      <c r="I423" s="882"/>
      <c r="J423" s="495" t="str">
        <f t="shared" si="0"/>
        <v>0</v>
      </c>
      <c r="K423" s="495">
        <f t="shared" si="1"/>
        <v>0</v>
      </c>
      <c r="L423" s="496"/>
      <c r="M423" s="496"/>
      <c r="N423" s="495"/>
      <c r="O423" s="464"/>
      <c r="P423" s="464"/>
      <c r="Q423" s="464"/>
      <c r="R423" s="464"/>
      <c r="S423" s="464"/>
    </row>
    <row r="424" spans="1:19" s="459" customFormat="1" ht="15" hidden="1" customHeight="1">
      <c r="B424" s="835"/>
      <c r="C424" s="877"/>
      <c r="D424" s="879"/>
      <c r="E424" s="458" t="s">
        <v>49</v>
      </c>
      <c r="F424" s="458" t="s">
        <v>50</v>
      </c>
      <c r="G424" s="458" t="s">
        <v>51</v>
      </c>
      <c r="H424" s="458" t="s">
        <v>52</v>
      </c>
      <c r="I424" s="458" t="s">
        <v>53</v>
      </c>
      <c r="J424" s="495" t="str">
        <f t="shared" si="0"/>
        <v>0</v>
      </c>
      <c r="K424" s="495">
        <f t="shared" si="1"/>
        <v>0</v>
      </c>
      <c r="L424" s="495"/>
      <c r="M424" s="495"/>
      <c r="N424" s="495"/>
      <c r="O424" s="464"/>
      <c r="P424" s="464"/>
      <c r="Q424" s="464"/>
      <c r="R424" s="464"/>
      <c r="S424" s="464"/>
    </row>
    <row r="425" spans="1:19" s="459" customFormat="1" ht="15" hidden="1" customHeight="1">
      <c r="B425" s="835"/>
      <c r="C425" s="869" t="s">
        <v>46</v>
      </c>
      <c r="D425" s="870"/>
      <c r="E425" s="478">
        <f>IF(ISNA(VLOOKUP(C425&amp;E424,J405:N427,4,FALSE)),0,VLOOKUP(C425&amp;E424,J405:N427,4,FALSE))</f>
        <v>0</v>
      </c>
      <c r="F425" s="478">
        <f>IF(ISNA(VLOOKUP(C425&amp;F424,J405:N427,4,FALSE)),0,VLOOKUP(C425&amp;F424,J405:N427,4,FALSE))</f>
        <v>0</v>
      </c>
      <c r="G425" s="478">
        <f>IF(ISNA(VLOOKUP(C425&amp;G424,J405:N427,4,FALSE)),0,VLOOKUP(C425&amp;G424,J405:N427,4,FALSE))</f>
        <v>0</v>
      </c>
      <c r="H425" s="478">
        <f>IF(ISNA(VLOOKUP(C425&amp;H424,J405:N427,4,FALSE)),0,VLOOKUP(C425&amp;H424,J405:N427,4,FALSE))</f>
        <v>0</v>
      </c>
      <c r="I425" s="478">
        <f>IF(ISNA(VLOOKUP(C425&amp;I424,J405:N427,4,FALSE)),0,VLOOKUP(C425&amp;I424,J405:N427,4,FALSE))</f>
        <v>0</v>
      </c>
      <c r="J425" s="495" t="str">
        <f t="shared" si="0"/>
        <v>0</v>
      </c>
      <c r="K425" s="495">
        <f t="shared" si="1"/>
        <v>0</v>
      </c>
      <c r="L425" s="495"/>
      <c r="M425" s="495"/>
      <c r="N425" s="495"/>
      <c r="O425" s="464"/>
      <c r="P425" s="464"/>
      <c r="Q425" s="464"/>
      <c r="R425" s="464"/>
      <c r="S425" s="464"/>
    </row>
    <row r="426" spans="1:19" s="459" customFormat="1" ht="15" hidden="1" customHeight="1">
      <c r="B426" s="835"/>
      <c r="C426" s="869" t="s">
        <v>47</v>
      </c>
      <c r="D426" s="870"/>
      <c r="E426" s="478">
        <f>IF(ISNA(VLOOKUP(C426&amp;E424,J405:N427,4,FALSE)),0,VLOOKUP(C426&amp;E424,J405:N427,4,FALSE))</f>
        <v>0</v>
      </c>
      <c r="F426" s="478">
        <f>IF(ISNA(VLOOKUP(C426&amp;F424,J405:N427,4,FALSE)),0,VLOOKUP(C426&amp;F424,J405:N427,4,FALSE))</f>
        <v>0</v>
      </c>
      <c r="G426" s="478">
        <f>IF(ISNA(VLOOKUP(C426&amp;G424,J405:N427,4,FALSE)),0,VLOOKUP(C426&amp;G424,J405:N427,4,FALSE))</f>
        <v>0</v>
      </c>
      <c r="H426" s="478">
        <f>IF(ISNA(VLOOKUP(C426&amp;H424,J405:N427,4,FALSE)),0,VLOOKUP(C426&amp;H424,J405:N427,4,FALSE))</f>
        <v>0</v>
      </c>
      <c r="I426" s="478">
        <f>IF(ISNA(VLOOKUP(C426&amp;I424,J405:N427,4,FALSE)),0,VLOOKUP(C426&amp;I424,J405:N427,4,FALSE))</f>
        <v>0</v>
      </c>
      <c r="J426" s="495" t="str">
        <f t="shared" si="0"/>
        <v>0</v>
      </c>
      <c r="K426" s="495">
        <f t="shared" si="1"/>
        <v>0</v>
      </c>
      <c r="L426" s="495"/>
      <c r="M426" s="495"/>
      <c r="N426" s="495"/>
      <c r="O426" s="464"/>
      <c r="P426" s="464"/>
      <c r="Q426" s="464"/>
      <c r="R426" s="464"/>
      <c r="S426" s="464"/>
    </row>
    <row r="427" spans="1:19" s="459" customFormat="1" ht="15" hidden="1" customHeight="1">
      <c r="B427" s="835"/>
      <c r="C427" s="869" t="s">
        <v>45</v>
      </c>
      <c r="D427" s="870"/>
      <c r="E427" s="478">
        <f>IF(ISNA(VLOOKUP(C427&amp;E424,J405:N427,4,FALSE)),0,VLOOKUP(C427&amp;E424,J405:N427,4,FALSE))</f>
        <v>0</v>
      </c>
      <c r="F427" s="478">
        <f>IF(ISNA(VLOOKUP(C427&amp;F424,J405:N427,4,FALSE)),0,VLOOKUP(C427&amp;F424,J405:N427,4,FALSE))</f>
        <v>0</v>
      </c>
      <c r="G427" s="478">
        <f>IF(ISNA(VLOOKUP(C427&amp;G424,J405:N427,4,FALSE)),0,VLOOKUP(C427&amp;G424,J405:N427,4,FALSE))</f>
        <v>0</v>
      </c>
      <c r="H427" s="478">
        <f>IF(ISNA(VLOOKUP(C427&amp;H424,J405:N427,4,FALSE)),0,VLOOKUP(C427&amp;H424,J405:N427,4,FALSE))</f>
        <v>0</v>
      </c>
      <c r="I427" s="478">
        <f>IF(ISNA(VLOOKUP(C427&amp;I424,J405:N427,4,FALSE)),0,VLOOKUP(C427&amp;I424,J405:N427,4,FALSE))</f>
        <v>0</v>
      </c>
      <c r="J427" s="495" t="str">
        <f t="shared" si="0"/>
        <v>0</v>
      </c>
      <c r="K427" s="495">
        <f t="shared" si="1"/>
        <v>0</v>
      </c>
      <c r="L427" s="495"/>
      <c r="M427" s="495"/>
      <c r="N427" s="495"/>
      <c r="O427" s="464"/>
      <c r="P427" s="464"/>
      <c r="Q427" s="464"/>
      <c r="R427" s="464"/>
      <c r="S427" s="464"/>
    </row>
    <row r="428" spans="1:19" s="459" customFormat="1" ht="15" hidden="1" customHeight="1">
      <c r="B428" s="835"/>
      <c r="C428" s="492"/>
      <c r="D428" s="492"/>
      <c r="E428" s="472"/>
      <c r="F428" s="472"/>
      <c r="G428" s="472"/>
      <c r="H428" s="472"/>
      <c r="I428" s="472"/>
      <c r="J428" s="495"/>
      <c r="K428" s="495"/>
      <c r="L428" s="495"/>
      <c r="M428" s="495"/>
      <c r="N428" s="495"/>
      <c r="O428" s="464"/>
      <c r="P428" s="464"/>
      <c r="Q428" s="464"/>
    </row>
    <row r="429" spans="1:19" s="42" customFormat="1" ht="17.100000000000001" hidden="1" customHeight="1">
      <c r="A429" s="42" t="s">
        <v>489</v>
      </c>
    </row>
    <row r="430" spans="1:19" ht="17.100000000000001" hidden="1" customHeight="1">
      <c r="J430" s="456"/>
      <c r="K430" s="456"/>
      <c r="L430" s="456"/>
      <c r="M430" s="456"/>
      <c r="N430" s="456"/>
      <c r="O430" s="456"/>
      <c r="P430" s="456"/>
      <c r="Q430" s="456"/>
      <c r="R430" s="456"/>
    </row>
    <row r="431" spans="1:19" s="459" customFormat="1" ht="13.5" hidden="1" customHeight="1">
      <c r="B431" s="835"/>
      <c r="C431" s="838"/>
      <c r="D431" s="838"/>
      <c r="E431" s="838"/>
      <c r="F431" s="838"/>
      <c r="G431" s="838"/>
      <c r="H431" s="838"/>
      <c r="I431" s="838"/>
      <c r="J431" s="464"/>
      <c r="K431" s="464"/>
      <c r="L431" s="464"/>
      <c r="M431" s="464"/>
      <c r="N431" s="464"/>
      <c r="O431" s="464"/>
      <c r="P431" s="464"/>
      <c r="Q431" s="464"/>
      <c r="R431" s="464"/>
    </row>
    <row r="432" spans="1:19" s="459" customFormat="1" ht="31.15" hidden="1" customHeight="1">
      <c r="B432" s="835"/>
      <c r="C432" s="883" t="s">
        <v>453</v>
      </c>
      <c r="D432" s="884"/>
      <c r="E432" s="884"/>
      <c r="F432" s="884"/>
      <c r="G432" s="884"/>
      <c r="H432" s="884"/>
      <c r="I432" s="885"/>
      <c r="J432" s="495"/>
      <c r="K432" s="495"/>
      <c r="L432" s="495"/>
      <c r="M432" s="495"/>
      <c r="N432" s="495"/>
      <c r="O432" s="495"/>
      <c r="P432" s="495"/>
      <c r="Q432" s="464"/>
      <c r="R432" s="464"/>
    </row>
    <row r="433" spans="2:18" s="459" customFormat="1" ht="15.6" hidden="1" customHeight="1">
      <c r="B433" s="835"/>
      <c r="C433" s="839" t="s">
        <v>454</v>
      </c>
      <c r="D433" s="839"/>
      <c r="E433" s="839"/>
      <c r="F433" s="839"/>
      <c r="G433" s="859" t="s">
        <v>309</v>
      </c>
      <c r="H433" s="859"/>
      <c r="I433" s="458" t="s">
        <v>308</v>
      </c>
      <c r="J433" s="495"/>
      <c r="K433" s="495"/>
      <c r="L433" s="495"/>
      <c r="M433" s="495"/>
      <c r="N433" s="495"/>
      <c r="O433" s="495"/>
      <c r="P433" s="495"/>
      <c r="Q433" s="464"/>
      <c r="R433" s="464"/>
    </row>
    <row r="434" spans="2:18" s="459" customFormat="1" ht="15" hidden="1" customHeight="1">
      <c r="B434" s="835"/>
      <c r="C434" s="839"/>
      <c r="D434" s="839"/>
      <c r="E434" s="839"/>
      <c r="F434" s="839"/>
      <c r="G434" s="862" t="s">
        <v>481</v>
      </c>
      <c r="H434" s="862"/>
      <c r="I434" s="460" t="s">
        <v>488</v>
      </c>
      <c r="J434" s="495"/>
      <c r="K434" s="495"/>
      <c r="L434" s="495"/>
      <c r="M434" s="495"/>
      <c r="N434" s="495"/>
      <c r="O434" s="495"/>
      <c r="P434" s="495"/>
      <c r="Q434" s="464"/>
      <c r="R434" s="464"/>
    </row>
    <row r="435" spans="2:18" s="459" customFormat="1" ht="15.6" hidden="1" customHeight="1">
      <c r="B435" s="835"/>
      <c r="C435" s="868" t="s">
        <v>455</v>
      </c>
      <c r="D435" s="868"/>
      <c r="E435" s="868"/>
      <c r="F435" s="868"/>
      <c r="G435" s="868"/>
      <c r="H435" s="868"/>
      <c r="I435" s="868"/>
      <c r="J435" s="495"/>
      <c r="K435" s="495"/>
      <c r="L435" s="495"/>
      <c r="M435" s="495"/>
      <c r="N435" s="495"/>
      <c r="O435" s="495"/>
      <c r="P435" s="495"/>
      <c r="Q435" s="464"/>
      <c r="R435" s="464"/>
    </row>
    <row r="436" spans="2:18" s="459" customFormat="1" ht="16.899999999999999" hidden="1" customHeight="1">
      <c r="B436" s="835"/>
      <c r="C436" s="863" t="s">
        <v>456</v>
      </c>
      <c r="D436" s="859" t="s">
        <v>457</v>
      </c>
      <c r="E436" s="859"/>
      <c r="F436" s="859"/>
      <c r="G436" s="859"/>
      <c r="H436" s="859"/>
      <c r="I436" s="859"/>
      <c r="J436" s="495"/>
      <c r="K436" s="495"/>
      <c r="L436" s="495"/>
      <c r="M436" s="495"/>
      <c r="N436" s="495"/>
      <c r="O436" s="495"/>
      <c r="P436" s="495"/>
      <c r="Q436" s="464"/>
      <c r="R436" s="464"/>
    </row>
    <row r="437" spans="2:18" s="459" customFormat="1" ht="15.6" hidden="1" customHeight="1">
      <c r="B437" s="835"/>
      <c r="C437" s="863"/>
      <c r="D437" s="864" t="s">
        <v>434</v>
      </c>
      <c r="E437" s="865"/>
      <c r="F437" s="859" t="s">
        <v>458</v>
      </c>
      <c r="G437" s="859"/>
      <c r="H437" s="859"/>
      <c r="I437" s="859"/>
      <c r="J437" s="495"/>
      <c r="K437" s="495"/>
      <c r="L437" s="495"/>
      <c r="M437" s="495"/>
      <c r="N437" s="495"/>
      <c r="O437" s="495"/>
      <c r="P437" s="495"/>
      <c r="Q437" s="464"/>
      <c r="R437" s="464"/>
    </row>
    <row r="438" spans="2:18" s="459" customFormat="1" ht="62.45" hidden="1" customHeight="1">
      <c r="B438" s="835"/>
      <c r="C438" s="863"/>
      <c r="D438" s="866"/>
      <c r="E438" s="867"/>
      <c r="F438" s="859" t="s">
        <v>459</v>
      </c>
      <c r="G438" s="859"/>
      <c r="H438" s="859" t="s">
        <v>460</v>
      </c>
      <c r="I438" s="859"/>
      <c r="J438" s="495"/>
      <c r="K438" s="495"/>
      <c r="L438" s="495"/>
      <c r="M438" s="495"/>
      <c r="N438" s="495"/>
      <c r="O438" s="495"/>
      <c r="P438" s="495"/>
      <c r="Q438" s="464"/>
      <c r="R438" s="464"/>
    </row>
    <row r="439" spans="2:18" s="459" customFormat="1" ht="22.15" hidden="1" customHeight="1">
      <c r="B439" s="835"/>
      <c r="C439" s="478">
        <f>K434</f>
        <v>0</v>
      </c>
      <c r="D439" s="860">
        <f>IF(isComponent="нет",L434,M434)</f>
        <v>0</v>
      </c>
      <c r="E439" s="861"/>
      <c r="F439" s="860">
        <f>IF(isComponent="нет",Q434,O434)</f>
        <v>0</v>
      </c>
      <c r="G439" s="861"/>
      <c r="H439" s="860">
        <f>IF(isComponent="нет",P434,N434)</f>
        <v>0</v>
      </c>
      <c r="I439" s="861"/>
      <c r="J439" s="495"/>
      <c r="K439" s="495"/>
      <c r="L439" s="495"/>
      <c r="M439" s="495"/>
      <c r="N439" s="495"/>
      <c r="O439" s="495"/>
      <c r="P439" s="495"/>
      <c r="Q439" s="464"/>
      <c r="R439" s="464"/>
    </row>
    <row r="440" spans="2:18" s="459" customFormat="1" ht="15.6" hidden="1" customHeight="1">
      <c r="B440" s="835"/>
      <c r="C440" s="859" t="s">
        <v>275</v>
      </c>
      <c r="D440" s="458" t="s">
        <v>441</v>
      </c>
      <c r="E440" s="859" t="s">
        <v>446</v>
      </c>
      <c r="F440" s="859"/>
      <c r="G440" s="859"/>
      <c r="H440" s="859"/>
      <c r="I440" s="859"/>
      <c r="J440" s="495"/>
      <c r="K440" s="495"/>
      <c r="L440" s="495"/>
      <c r="M440" s="495"/>
      <c r="N440" s="495"/>
      <c r="O440" s="495"/>
      <c r="P440" s="495"/>
      <c r="Q440" s="464"/>
      <c r="R440" s="464"/>
    </row>
    <row r="441" spans="2:18" s="459" customFormat="1" ht="30.6" hidden="1" customHeight="1">
      <c r="B441" s="835"/>
      <c r="C441" s="859"/>
      <c r="D441" s="460" t="str">
        <f>IF(nalog="","",nalog)</f>
        <v>общий</v>
      </c>
      <c r="E441" s="862" t="s">
        <v>482</v>
      </c>
      <c r="F441" s="862"/>
      <c r="G441" s="862"/>
      <c r="H441" s="862"/>
      <c r="I441" s="862"/>
      <c r="J441" s="495"/>
      <c r="K441" s="495"/>
      <c r="L441" s="495"/>
      <c r="M441" s="495"/>
      <c r="N441" s="495"/>
      <c r="O441" s="495"/>
      <c r="P441" s="495"/>
      <c r="Q441" s="464"/>
      <c r="R441" s="464"/>
    </row>
    <row r="442" spans="2:18" s="459" customFormat="1" ht="15" hidden="1" customHeight="1">
      <c r="B442" s="835"/>
      <c r="J442" s="464"/>
      <c r="K442" s="464"/>
      <c r="L442" s="464"/>
      <c r="M442" s="464"/>
      <c r="N442" s="464"/>
      <c r="O442" s="464"/>
      <c r="P442" s="464"/>
      <c r="Q442" s="464"/>
      <c r="R442" s="464"/>
    </row>
    <row r="443" spans="2:18" ht="17.100000000000001" hidden="1" customHeight="1">
      <c r="J443" s="456"/>
      <c r="K443" s="456"/>
      <c r="L443" s="456"/>
      <c r="M443" s="456"/>
      <c r="N443" s="456"/>
      <c r="O443" s="456"/>
      <c r="P443" s="456"/>
      <c r="Q443" s="456"/>
      <c r="R443" s="456"/>
    </row>
    <row r="444" spans="2:18" ht="17.100000000000001" hidden="1" customHeight="1">
      <c r="J444" s="456"/>
      <c r="K444" s="456"/>
      <c r="L444" s="456"/>
      <c r="M444" s="456"/>
      <c r="N444" s="456"/>
      <c r="O444" s="456"/>
      <c r="P444" s="456"/>
      <c r="Q444" s="456"/>
      <c r="R444" s="456"/>
    </row>
  </sheetData>
  <sheetProtection formatColumns="0" formatRows="0"/>
  <dataConsolidate/>
  <mergeCells count="399">
    <mergeCell ref="BA50:BA51"/>
    <mergeCell ref="BB50:BB51"/>
    <mergeCell ref="BC50:BC51"/>
    <mergeCell ref="BD50:BD51"/>
    <mergeCell ref="O45:BE45"/>
    <mergeCell ref="O46:BE46"/>
    <mergeCell ref="O47:BE47"/>
    <mergeCell ref="O48:BE48"/>
    <mergeCell ref="O49:BE49"/>
    <mergeCell ref="AT50:AT51"/>
    <mergeCell ref="AU50:AU51"/>
    <mergeCell ref="AV50:AV51"/>
    <mergeCell ref="AW50:AW51"/>
    <mergeCell ref="AM50:AM51"/>
    <mergeCell ref="AN50:AN51"/>
    <mergeCell ref="AO50:AO51"/>
    <mergeCell ref="AP50:AP51"/>
    <mergeCell ref="C340:E340"/>
    <mergeCell ref="C345:F345"/>
    <mergeCell ref="O165:O168"/>
    <mergeCell ref="N162:AL162"/>
    <mergeCell ref="C352:E352"/>
    <mergeCell ref="C353:E353"/>
    <mergeCell ref="N177:AK177"/>
    <mergeCell ref="N178:AK178"/>
    <mergeCell ref="N179:AK179"/>
    <mergeCell ref="C335:E335"/>
    <mergeCell ref="C336:E336"/>
    <mergeCell ref="C337:E337"/>
    <mergeCell ref="O30:V30"/>
    <mergeCell ref="O31:V31"/>
    <mergeCell ref="O29:V29"/>
    <mergeCell ref="O32:V32"/>
    <mergeCell ref="O33:V33"/>
    <mergeCell ref="J149:J152"/>
    <mergeCell ref="J115:J118"/>
    <mergeCell ref="N163:AL163"/>
    <mergeCell ref="Y95:Y97"/>
    <mergeCell ref="R80:R81"/>
    <mergeCell ref="S80:S81"/>
    <mergeCell ref="T80:T81"/>
    <mergeCell ref="U80:U81"/>
    <mergeCell ref="A162:A172"/>
    <mergeCell ref="B163:B171"/>
    <mergeCell ref="C164:C170"/>
    <mergeCell ref="D165:D169"/>
    <mergeCell ref="O115:V115"/>
    <mergeCell ref="A177:A187"/>
    <mergeCell ref="O144:V144"/>
    <mergeCell ref="D180:D184"/>
    <mergeCell ref="O180:O183"/>
    <mergeCell ref="N180:N183"/>
    <mergeCell ref="P165:P168"/>
    <mergeCell ref="T180:T182"/>
    <mergeCell ref="P180:P183"/>
    <mergeCell ref="O149:V149"/>
    <mergeCell ref="T165:T167"/>
    <mergeCell ref="A29:A40"/>
    <mergeCell ref="E33:E36"/>
    <mergeCell ref="I32:I37"/>
    <mergeCell ref="C47:C54"/>
    <mergeCell ref="I114:I119"/>
    <mergeCell ref="O127:V127"/>
    <mergeCell ref="C92:C101"/>
    <mergeCell ref="D93:D100"/>
    <mergeCell ref="O113:V113"/>
    <mergeCell ref="T116:T117"/>
    <mergeCell ref="K165:K169"/>
    <mergeCell ref="O145:V145"/>
    <mergeCell ref="R150:R151"/>
    <mergeCell ref="B178:B186"/>
    <mergeCell ref="B30:B39"/>
    <mergeCell ref="I131:I136"/>
    <mergeCell ref="C31:C38"/>
    <mergeCell ref="C179:C185"/>
    <mergeCell ref="M180:M184"/>
    <mergeCell ref="S180:S182"/>
    <mergeCell ref="B289:B290"/>
    <mergeCell ref="F289:F290"/>
    <mergeCell ref="G289:G290"/>
    <mergeCell ref="H289:H290"/>
    <mergeCell ref="B281:B282"/>
    <mergeCell ref="D248:D249"/>
    <mergeCell ref="B285:B286"/>
    <mergeCell ref="H285:H286"/>
    <mergeCell ref="F281:F282"/>
    <mergeCell ref="E248:E249"/>
    <mergeCell ref="K390:N390"/>
    <mergeCell ref="J384:K384"/>
    <mergeCell ref="L383:M383"/>
    <mergeCell ref="C376:N376"/>
    <mergeCell ref="C377:D379"/>
    <mergeCell ref="H384:I384"/>
    <mergeCell ref="C384:D384"/>
    <mergeCell ref="C389:C390"/>
    <mergeCell ref="H387:I387"/>
    <mergeCell ref="C388:D388"/>
    <mergeCell ref="F384:G384"/>
    <mergeCell ref="F388:G388"/>
    <mergeCell ref="F387:G387"/>
    <mergeCell ref="C386:D386"/>
    <mergeCell ref="F386:G386"/>
    <mergeCell ref="L384:M384"/>
    <mergeCell ref="J385:K385"/>
    <mergeCell ref="H386:I386"/>
    <mergeCell ref="J386:K386"/>
    <mergeCell ref="L386:M386"/>
    <mergeCell ref="C380:D380"/>
    <mergeCell ref="F380:G380"/>
    <mergeCell ref="H380:I380"/>
    <mergeCell ref="F285:F286"/>
    <mergeCell ref="G285:G286"/>
    <mergeCell ref="C382:D382"/>
    <mergeCell ref="F382:G382"/>
    <mergeCell ref="E377:N377"/>
    <mergeCell ref="E378:E379"/>
    <mergeCell ref="F378:M378"/>
    <mergeCell ref="J380:K380"/>
    <mergeCell ref="H382:I382"/>
    <mergeCell ref="W165:W166"/>
    <mergeCell ref="C387:D387"/>
    <mergeCell ref="K389:N389"/>
    <mergeCell ref="D390:J390"/>
    <mergeCell ref="C385:D385"/>
    <mergeCell ref="L385:M385"/>
    <mergeCell ref="H385:I385"/>
    <mergeCell ref="F385:G385"/>
    <mergeCell ref="C411:D412"/>
    <mergeCell ref="E411:I411"/>
    <mergeCell ref="C396:D397"/>
    <mergeCell ref="C398:D398"/>
    <mergeCell ref="E398:F398"/>
    <mergeCell ref="C399:C400"/>
    <mergeCell ref="C410:I410"/>
    <mergeCell ref="E399:F399"/>
    <mergeCell ref="E400:F400"/>
    <mergeCell ref="J388:K388"/>
    <mergeCell ref="L388:M388"/>
    <mergeCell ref="L387:M387"/>
    <mergeCell ref="H388:I388"/>
    <mergeCell ref="J387:K387"/>
    <mergeCell ref="J382:K382"/>
    <mergeCell ref="L382:M382"/>
    <mergeCell ref="C383:D383"/>
    <mergeCell ref="F383:G383"/>
    <mergeCell ref="H383:I383"/>
    <mergeCell ref="J383:K383"/>
    <mergeCell ref="L380:M380"/>
    <mergeCell ref="C381:D381"/>
    <mergeCell ref="F381:G381"/>
    <mergeCell ref="H381:I381"/>
    <mergeCell ref="J381:K381"/>
    <mergeCell ref="L381:M381"/>
    <mergeCell ref="N378:N379"/>
    <mergeCell ref="F379:G379"/>
    <mergeCell ref="H379:I379"/>
    <mergeCell ref="J379:K379"/>
    <mergeCell ref="L379:M379"/>
    <mergeCell ref="B357:B369"/>
    <mergeCell ref="C357:F357"/>
    <mergeCell ref="C358:D359"/>
    <mergeCell ref="C360:F360"/>
    <mergeCell ref="C361:D362"/>
    <mergeCell ref="E361:F361"/>
    <mergeCell ref="C363:F363"/>
    <mergeCell ref="C364:D364"/>
    <mergeCell ref="C365:F365"/>
    <mergeCell ref="C366:D366"/>
    <mergeCell ref="C367:C368"/>
    <mergeCell ref="E367:F367"/>
    <mergeCell ref="E368:F368"/>
    <mergeCell ref="C372:N372"/>
    <mergeCell ref="C373:N373"/>
    <mergeCell ref="C374:H375"/>
    <mergeCell ref="I374:K374"/>
    <mergeCell ref="L374:N374"/>
    <mergeCell ref="I375:K375"/>
    <mergeCell ref="L375:N375"/>
    <mergeCell ref="B344:B354"/>
    <mergeCell ref="C350:E350"/>
    <mergeCell ref="C351:E351"/>
    <mergeCell ref="C347:E347"/>
    <mergeCell ref="C348:E348"/>
    <mergeCell ref="C349:E349"/>
    <mergeCell ref="C346:E346"/>
    <mergeCell ref="X180:X181"/>
    <mergeCell ref="Q196:Q199"/>
    <mergeCell ref="B334:B340"/>
    <mergeCell ref="C334:F334"/>
    <mergeCell ref="V224:V227"/>
    <mergeCell ref="U224:U227"/>
    <mergeCell ref="F224:H224"/>
    <mergeCell ref="F226:H226"/>
    <mergeCell ref="U196:U198"/>
    <mergeCell ref="L180:L184"/>
    <mergeCell ref="E14:E17"/>
    <mergeCell ref="W25:W27"/>
    <mergeCell ref="S50:S51"/>
    <mergeCell ref="R34:R35"/>
    <mergeCell ref="T34:T35"/>
    <mergeCell ref="R50:R51"/>
    <mergeCell ref="U50:U51"/>
    <mergeCell ref="T50:T51"/>
    <mergeCell ref="S34:S35"/>
    <mergeCell ref="F14:F17"/>
    <mergeCell ref="D9:D12"/>
    <mergeCell ref="O9:O10"/>
    <mergeCell ref="R25:T26"/>
    <mergeCell ref="U25:U27"/>
    <mergeCell ref="N14:N15"/>
    <mergeCell ref="O14:O15"/>
    <mergeCell ref="L14:L15"/>
    <mergeCell ref="M14:M15"/>
    <mergeCell ref="K14:K16"/>
    <mergeCell ref="D14:D17"/>
    <mergeCell ref="M9:M10"/>
    <mergeCell ref="N9:N10"/>
    <mergeCell ref="L9:L10"/>
    <mergeCell ref="K9:K11"/>
    <mergeCell ref="J9:J11"/>
    <mergeCell ref="E9:E12"/>
    <mergeCell ref="F9:F12"/>
    <mergeCell ref="G9:G12"/>
    <mergeCell ref="G14:G17"/>
    <mergeCell ref="H14:H16"/>
    <mergeCell ref="I14:I16"/>
    <mergeCell ref="H9:H11"/>
    <mergeCell ref="I9:I11"/>
    <mergeCell ref="I180:I184"/>
    <mergeCell ref="I148:I153"/>
    <mergeCell ref="H93:H99"/>
    <mergeCell ref="I94:I99"/>
    <mergeCell ref="J165:J169"/>
    <mergeCell ref="O26:O27"/>
    <mergeCell ref="U116:U117"/>
    <mergeCell ref="O110:V110"/>
    <mergeCell ref="U180:U182"/>
    <mergeCell ref="U165:U167"/>
    <mergeCell ref="O148:V148"/>
    <mergeCell ref="L165:L169"/>
    <mergeCell ref="S150:S151"/>
    <mergeCell ref="J132:J135"/>
    <mergeCell ref="D330:E330"/>
    <mergeCell ref="E224:E227"/>
    <mergeCell ref="M165:M169"/>
    <mergeCell ref="R165:R168"/>
    <mergeCell ref="J180:J184"/>
    <mergeCell ref="Q180:Q183"/>
    <mergeCell ref="K180:K184"/>
    <mergeCell ref="I165:I169"/>
    <mergeCell ref="R180:R182"/>
    <mergeCell ref="G323:G324"/>
    <mergeCell ref="H323:H324"/>
    <mergeCell ref="I323:I324"/>
    <mergeCell ref="T196:T198"/>
    <mergeCell ref="R196:R198"/>
    <mergeCell ref="S196:S198"/>
    <mergeCell ref="G281:G282"/>
    <mergeCell ref="H281:H282"/>
    <mergeCell ref="B372:B391"/>
    <mergeCell ref="B404:B428"/>
    <mergeCell ref="C404:I404"/>
    <mergeCell ref="C407:I407"/>
    <mergeCell ref="C408:G409"/>
    <mergeCell ref="D389:J389"/>
    <mergeCell ref="B394:B401"/>
    <mergeCell ref="C425:D425"/>
    <mergeCell ref="C394:F394"/>
    <mergeCell ref="C395:F395"/>
    <mergeCell ref="C426:D426"/>
    <mergeCell ref="C413:D413"/>
    <mergeCell ref="C414:D414"/>
    <mergeCell ref="C415:D415"/>
    <mergeCell ref="C422:I422"/>
    <mergeCell ref="C423:D424"/>
    <mergeCell ref="C417:I417"/>
    <mergeCell ref="G434:H434"/>
    <mergeCell ref="C435:I435"/>
    <mergeCell ref="C427:D427"/>
    <mergeCell ref="C418:I418"/>
    <mergeCell ref="C419:I419"/>
    <mergeCell ref="C420:G421"/>
    <mergeCell ref="E423:I423"/>
    <mergeCell ref="C432:I432"/>
    <mergeCell ref="C433:F434"/>
    <mergeCell ref="G433:H433"/>
    <mergeCell ref="E441:I441"/>
    <mergeCell ref="C436:C438"/>
    <mergeCell ref="D436:I436"/>
    <mergeCell ref="D437:E438"/>
    <mergeCell ref="F437:I437"/>
    <mergeCell ref="F438:G438"/>
    <mergeCell ref="B431:B442"/>
    <mergeCell ref="C431:I431"/>
    <mergeCell ref="C406:I406"/>
    <mergeCell ref="C405:I405"/>
    <mergeCell ref="H438:I438"/>
    <mergeCell ref="D439:E439"/>
    <mergeCell ref="F439:G439"/>
    <mergeCell ref="H439:I439"/>
    <mergeCell ref="C440:C441"/>
    <mergeCell ref="E440:I440"/>
    <mergeCell ref="Y196:Y197"/>
    <mergeCell ref="X196:X197"/>
    <mergeCell ref="W196:W197"/>
    <mergeCell ref="Y180:Y181"/>
    <mergeCell ref="V196:V197"/>
    <mergeCell ref="S165:S167"/>
    <mergeCell ref="V180:V181"/>
    <mergeCell ref="W180:W181"/>
    <mergeCell ref="Y165:Y166"/>
    <mergeCell ref="V165:V167"/>
    <mergeCell ref="X165:X166"/>
    <mergeCell ref="Z165:Z166"/>
    <mergeCell ref="Q165:Q168"/>
    <mergeCell ref="O147:V147"/>
    <mergeCell ref="O146:V146"/>
    <mergeCell ref="O128:V128"/>
    <mergeCell ref="S133:S134"/>
    <mergeCell ref="T133:T134"/>
    <mergeCell ref="N164:AL164"/>
    <mergeCell ref="O129:V129"/>
    <mergeCell ref="R133:R134"/>
    <mergeCell ref="U133:U134"/>
    <mergeCell ref="T150:T151"/>
    <mergeCell ref="U150:U151"/>
    <mergeCell ref="O130:V130"/>
    <mergeCell ref="O111:V111"/>
    <mergeCell ref="S116:S117"/>
    <mergeCell ref="R116:R117"/>
    <mergeCell ref="O132:V132"/>
    <mergeCell ref="O112:V112"/>
    <mergeCell ref="Z95:Z97"/>
    <mergeCell ref="AA95:AA97"/>
    <mergeCell ref="AB95:AB97"/>
    <mergeCell ref="J14:J16"/>
    <mergeCell ref="O25:Q25"/>
    <mergeCell ref="U34:U35"/>
    <mergeCell ref="O28:U28"/>
    <mergeCell ref="P26:Q26"/>
    <mergeCell ref="S27:T27"/>
    <mergeCell ref="J95:J98"/>
    <mergeCell ref="D32:D37"/>
    <mergeCell ref="J33:J36"/>
    <mergeCell ref="F95:F98"/>
    <mergeCell ref="E94:E99"/>
    <mergeCell ref="A90:A103"/>
    <mergeCell ref="B91:B102"/>
    <mergeCell ref="A45:A56"/>
    <mergeCell ref="B46:B55"/>
    <mergeCell ref="D48:D53"/>
    <mergeCell ref="I48:I53"/>
    <mergeCell ref="E49:E52"/>
    <mergeCell ref="J49:J52"/>
    <mergeCell ref="A60:A71"/>
    <mergeCell ref="B61:B70"/>
    <mergeCell ref="C62:C69"/>
    <mergeCell ref="D63:D68"/>
    <mergeCell ref="I63:I68"/>
    <mergeCell ref="E64:E67"/>
    <mergeCell ref="J64:J67"/>
    <mergeCell ref="O91:AC91"/>
    <mergeCell ref="O92:AC92"/>
    <mergeCell ref="O93:AC93"/>
    <mergeCell ref="A75:A86"/>
    <mergeCell ref="B76:B85"/>
    <mergeCell ref="C77:C84"/>
    <mergeCell ref="D78:D83"/>
    <mergeCell ref="I78:I83"/>
    <mergeCell ref="E79:E82"/>
    <mergeCell ref="J79:J82"/>
    <mergeCell ref="C289:C290"/>
    <mergeCell ref="S65:S66"/>
    <mergeCell ref="T65:T66"/>
    <mergeCell ref="U65:U66"/>
    <mergeCell ref="R65:R66"/>
    <mergeCell ref="O60:V60"/>
    <mergeCell ref="O61:V61"/>
    <mergeCell ref="O62:V62"/>
    <mergeCell ref="O63:V63"/>
    <mergeCell ref="O64:V64"/>
    <mergeCell ref="N165:N169"/>
    <mergeCell ref="C281:C282"/>
    <mergeCell ref="C285:C286"/>
    <mergeCell ref="O94:AC94"/>
    <mergeCell ref="O75:V75"/>
    <mergeCell ref="O76:V76"/>
    <mergeCell ref="O77:V77"/>
    <mergeCell ref="O78:V78"/>
    <mergeCell ref="O79:V79"/>
    <mergeCell ref="O90:AC90"/>
    <mergeCell ref="AF50:AF51"/>
    <mergeCell ref="AG50:AG51"/>
    <mergeCell ref="AH50:AH51"/>
    <mergeCell ref="AI50:AI51"/>
    <mergeCell ref="Y50:Y51"/>
    <mergeCell ref="Z50:Z51"/>
    <mergeCell ref="AA50:AA51"/>
    <mergeCell ref="AB50:AB51"/>
  </mergeCells>
  <phoneticPr fontId="8" type="noConversion"/>
  <dataValidations disablePrompts="1" xWindow="636" yWindow="660" count="25">
    <dataValidation type="textLength" operator="lessThanOrEqual" allowBlank="1" showInputMessage="1" showErrorMessage="1" errorTitle="Ошибка" error="Допускается ввод не более 900 символов!" sqref="AM162:AM165 AL177:AL180 W29:W34 W60:W65 BF45:BF50 AD90:AD95 W75:W80 AC192 N14:N15 N9:N10 D310 E306:F306 H306 N203:Q203 H277 U212:X212 W205:X205 E208 F262:F263 F266:F267 F270:F273 F258:F259 X224 X235 X226 X239 X231 M216:P216 M220:P220 U243:X243 F277 I327 I315 N315 I323:I324 K327 K323 M293 M289 M296 M281 M285 M302 M299 W127:W134 W144:W151 W110:W117 R9:S9 R14:S14 J14 E4 J9 AB196 M165:M169 M180:M184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K165 AJ180 U65:U66 AB95 U80:U81 Q196 U196 Y196 U133:U134 S116:S117 S133:S134 S150:S151 U150:U151 U116:U117 Z165 V165 R165 AI165 AI171:AI173 AH180 Q180 U180 Y180 AH186:AH188 Z95 S80:S87 S34:S41 O14 K14 O9 K9 G9 S50:S57 S65:S72 N165 U34:U35 U50:U51 Z50:Z56 AB50:AB51 AG50:AG56 AI50:AI51 AN50:AN56 AP50:AP51 AU50:AU56 AW50:AW51 BB50:BB56 BD50:BD51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43:T243 Y95 T65:T66 R34:R35 T34:T35 R50:R51 T50:T51 J302:K302 R80:R81 T80:T81 AA95 J315:K315 K203:M203 J220:L220 G277 T205:V205 R212:T212 J216:L216 J285:K285 J293:K293 J289:K289 R65:R66 J281:K281 J299:K299 J296:K296 T116:T117 R116:R117 T133:T134 R133:R134 AJ165 AH165 T150:T151 R150:R151 AG180 AI180 Y50:Y51 AA50:AA51 AF50:AF51 AH50:AH51 AM50:AM51 AO50:AO51 AT50:AT51 AV50:AV51 BA50:BA51 BC50:BC51"/>
    <dataValidation allowBlank="1" promptTitle="checkPeriodRange" sqref="Q81 AF181:AK181 Q117 Q134 Q151 Q51 Q35 X95:X97 X105 Q66 AG166:AL166 X51 AE51 AL51 AS51 AZ51"/>
    <dataValidation type="decimal" allowBlank="1" showErrorMessage="1" errorTitle="Ошибка" error="Допускается ввод только действительных чисел!" sqref="AC180:AF180 L327 X196:X197 L323 O315:P315 L299 L281 L289 L302 Q165:Q168 P180:P183 AD165:AG165 Q192 J319 Y192 O50 V50 AC50 AJ50 AQ50 AX50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sqref="U192">
      <formula1>kind_of_diameters2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96 H239 H231 H235 M105">
      <formula1>900</formula1>
    </dataValidation>
    <dataValidation type="list" allowBlank="1" showInputMessage="1" errorTitle="Ошибка" error="Выберите значение из списка" prompt="Выберите значение из списка" sqref="M150">
      <formula1>kind_of_heat_transfer</formula1>
    </dataValidation>
    <dataValidation type="decimal" allowBlank="1" showErrorMessage="1" errorTitle="Ошибка" error="Допускается ввод только неотрицательных чисел!" sqref="H253 H248 F243:Q243 I224 F220:I220 F216:I216 L224 F212:Q212 I239:T239 I231:T231 I226:T226 I235:T235 O224 G203:J203 R224 Q315:R315 H205:S205 O15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C310 G306 L293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48:E249 E253"/>
    <dataValidation allowBlank="1" showInputMessage="1" showErrorMessage="1" prompt="Выберите муниципальное образование и ОКТМО, выполнив двойной щелчок левой кнопки мыши по ячейке." sqref="G248 G253"/>
    <dataValidation type="list" allowBlank="1" showInputMessage="1" showErrorMessage="1" errorTitle="Ошибка" error="Выберите значение из списка" prompt="Выберите значение из списка" sqref="F203 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showErrorMessage="1" errorTitle="Ошибка" error="Выберите значение из списка" sqref="L315:M315">
      <formula1>kind_of_zak</formula1>
    </dataValidation>
    <dataValidation type="list" allowBlank="1" showInputMessage="1" showErrorMessage="1" errorTitle="Ошибка" error="Выберите значение из списка" prompt="Введите год" sqref="I319">
      <formula1>year_list1</formula1>
    </dataValidation>
    <dataValidation type="list" allowBlank="1" showInputMessage="1" showErrorMessage="1" errorTitle="Ошибка" error="Выберите значение из списка" sqref="L285 L296">
      <formula1>kind_of_control_method</formula1>
    </dataValidation>
    <dataValidation type="list" allowBlank="1" showInputMessage="1" errorTitle="Ошибка" error="Выберите значение из списка" prompt="Выберите значение из списка" sqref="O149 O115 O132 O33 O49 O64 O79">
      <formula1>kind_of_cons</formula1>
    </dataValidation>
    <dataValidation type="list" allowBlank="1" showInputMessage="1" showErrorMessage="1" errorTitle="Ошибка" error="Выберите значение из списка" sqref="O148">
      <formula1>kind_of_scheme_in</formula1>
    </dataValidation>
    <dataValidation type="list" allowBlank="1" showInputMessage="1" showErrorMessage="1" errorTitle="Ошибка" error="Выберите значение из списка" sqref="M116 M133">
      <formula1>kind_of_heat_transfer</formula1>
    </dataValidation>
    <dataValidation type="list" allowBlank="1" showInputMessage="1" showErrorMessage="1" errorTitle="Ошибка" error="Выберите значение из списка" sqref="O94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изнака дифференциации" sqref="O32 O78 O93 O48 O63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95 M80 M65 M50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599" customWidth="1"/>
    <col min="2" max="16384" width="9.140625" style="599"/>
  </cols>
  <sheetData>
    <row r="1" spans="1:5">
      <c r="A1" s="598" t="s">
        <v>987</v>
      </c>
      <c r="B1" s="598" t="s">
        <v>988</v>
      </c>
      <c r="C1" s="598"/>
      <c r="D1" s="598"/>
      <c r="E1" s="598"/>
    </row>
    <row r="2" spans="1:5">
      <c r="A2" s="598"/>
      <c r="B2" s="598"/>
      <c r="C2" s="598"/>
      <c r="D2" s="598"/>
      <c r="E2" s="598"/>
    </row>
    <row r="3" spans="1:5">
      <c r="A3" s="598"/>
      <c r="B3" s="598"/>
      <c r="C3" s="598"/>
      <c r="D3" s="598"/>
      <c r="E3" s="598"/>
    </row>
    <row r="4" spans="1:5">
      <c r="A4" s="598"/>
      <c r="B4" s="598"/>
      <c r="C4" s="598"/>
      <c r="D4" s="598"/>
      <c r="E4" s="598"/>
    </row>
    <row r="5" spans="1:5">
      <c r="A5" s="598"/>
      <c r="B5" s="598"/>
      <c r="C5" s="598"/>
      <c r="D5" s="598"/>
      <c r="E5" s="598"/>
    </row>
    <row r="6" spans="1:5">
      <c r="A6" s="598"/>
      <c r="B6" s="598"/>
      <c r="C6" s="598"/>
      <c r="D6" s="598"/>
      <c r="E6" s="598"/>
    </row>
    <row r="7" spans="1:5">
      <c r="A7" s="598"/>
      <c r="B7" s="598"/>
      <c r="C7" s="598"/>
      <c r="D7" s="598"/>
      <c r="E7" s="598"/>
    </row>
    <row r="8" spans="1:5">
      <c r="A8" s="598"/>
      <c r="B8" s="598"/>
      <c r="C8" s="598"/>
      <c r="D8" s="598"/>
      <c r="E8" s="598"/>
    </row>
  </sheetData>
  <sheetProtection formatColumns="0" formatRows="0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List15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List1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314"/>
    <col min="2" max="2" width="65.28515625" style="314" customWidth="1"/>
    <col min="3" max="3" width="41" style="314" customWidth="1"/>
    <col min="4" max="16384" width="9.140625" style="314"/>
  </cols>
  <sheetData>
    <row r="1" spans="1:2">
      <c r="A1" s="314" t="s">
        <v>398</v>
      </c>
      <c r="B1" s="314" t="s">
        <v>399</v>
      </c>
    </row>
    <row r="2" spans="1:2">
      <c r="A2" s="314">
        <v>64237509</v>
      </c>
      <c r="B2" s="314" t="s">
        <v>948</v>
      </c>
    </row>
    <row r="3" spans="1:2">
      <c r="A3" s="314">
        <v>64237510</v>
      </c>
      <c r="B3" s="314" t="s">
        <v>2144</v>
      </c>
    </row>
    <row r="4" spans="1:2">
      <c r="A4" s="314">
        <v>64237511</v>
      </c>
      <c r="B4" s="314" t="s">
        <v>946</v>
      </c>
    </row>
    <row r="5" spans="1:2">
      <c r="A5" s="314">
        <v>64237512</v>
      </c>
      <c r="B5" s="314" t="s">
        <v>945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List1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314"/>
    <col min="2" max="2" width="65.28515625" style="314" customWidth="1"/>
    <col min="3" max="3" width="41" style="314" customWidth="1"/>
    <col min="4" max="16384" width="9.140625" style="314"/>
  </cols>
  <sheetData>
    <row r="1" spans="1:2">
      <c r="A1" s="314" t="s">
        <v>398</v>
      </c>
      <c r="B1" s="314" t="s">
        <v>400</v>
      </c>
    </row>
    <row r="2" spans="1:2">
      <c r="A2" s="314">
        <v>64235589</v>
      </c>
      <c r="B2" s="314" t="s">
        <v>958</v>
      </c>
    </row>
    <row r="3" spans="1:2">
      <c r="A3" s="314">
        <v>64235590</v>
      </c>
      <c r="B3" s="314" t="s">
        <v>959</v>
      </c>
    </row>
    <row r="4" spans="1:2">
      <c r="A4" s="314">
        <v>64235591</v>
      </c>
      <c r="B4" s="314" t="s">
        <v>960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303"/>
  </cols>
  <sheetData>
    <row r="1" spans="1:1">
      <c r="A1" s="65"/>
    </row>
  </sheetData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D50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4">
      <c r="A1" s="3" t="s">
        <v>77</v>
      </c>
      <c r="B1" s="3" t="s">
        <v>78</v>
      </c>
    </row>
    <row r="2" spans="1:4">
      <c r="A2" t="s">
        <v>79</v>
      </c>
      <c r="B2" t="s">
        <v>80</v>
      </c>
      <c r="D2"/>
    </row>
    <row r="3" spans="1:4">
      <c r="A3" t="s">
        <v>96</v>
      </c>
      <c r="B3" t="s">
        <v>542</v>
      </c>
      <c r="D3"/>
    </row>
    <row r="4" spans="1:4">
      <c r="A4" t="s">
        <v>81</v>
      </c>
      <c r="B4" t="s">
        <v>414</v>
      </c>
      <c r="D4"/>
    </row>
    <row r="5" spans="1:4">
      <c r="A5" t="s">
        <v>408</v>
      </c>
      <c r="B5" t="s">
        <v>415</v>
      </c>
      <c r="D5"/>
    </row>
    <row r="6" spans="1:4">
      <c r="A6" t="s">
        <v>961</v>
      </c>
      <c r="B6" t="s">
        <v>416</v>
      </c>
      <c r="D6"/>
    </row>
    <row r="7" spans="1:4">
      <c r="A7" t="s">
        <v>536</v>
      </c>
      <c r="B7" t="s">
        <v>417</v>
      </c>
      <c r="D7"/>
    </row>
    <row r="8" spans="1:4">
      <c r="A8" t="s">
        <v>986</v>
      </c>
      <c r="B8" t="s">
        <v>82</v>
      </c>
      <c r="D8"/>
    </row>
    <row r="9" spans="1:4">
      <c r="A9" t="s">
        <v>537</v>
      </c>
      <c r="B9" t="s">
        <v>543</v>
      </c>
      <c r="D9"/>
    </row>
    <row r="10" spans="1:4">
      <c r="A10" t="s">
        <v>538</v>
      </c>
      <c r="B10" t="s">
        <v>204</v>
      </c>
      <c r="D10"/>
    </row>
    <row r="11" spans="1:4">
      <c r="A11" t="s">
        <v>409</v>
      </c>
      <c r="B11" t="s">
        <v>282</v>
      </c>
      <c r="D11"/>
    </row>
    <row r="12" spans="1:4">
      <c r="A12" t="s">
        <v>410</v>
      </c>
      <c r="B12" t="s">
        <v>97</v>
      </c>
      <c r="D12"/>
    </row>
    <row r="13" spans="1:4">
      <c r="A13" t="s">
        <v>412</v>
      </c>
      <c r="B13" t="s">
        <v>539</v>
      </c>
      <c r="D13"/>
    </row>
    <row r="14" spans="1:4">
      <c r="A14" t="s">
        <v>413</v>
      </c>
      <c r="B14" t="s">
        <v>85</v>
      </c>
      <c r="D14"/>
    </row>
    <row r="15" spans="1:4">
      <c r="A15" t="s">
        <v>1009</v>
      </c>
      <c r="B15" t="s">
        <v>98</v>
      </c>
      <c r="D15"/>
    </row>
    <row r="16" spans="1:4">
      <c r="A16" t="s">
        <v>1010</v>
      </c>
      <c r="B16" t="s">
        <v>95</v>
      </c>
      <c r="D16"/>
    </row>
    <row r="17" spans="1:4">
      <c r="A17" t="s">
        <v>207</v>
      </c>
      <c r="B17" t="s">
        <v>84</v>
      </c>
      <c r="D17"/>
    </row>
    <row r="18" spans="1:4">
      <c r="A18" t="s">
        <v>411</v>
      </c>
      <c r="B18" t="s">
        <v>86</v>
      </c>
      <c r="D18"/>
    </row>
    <row r="19" spans="1:4">
      <c r="A19" t="s">
        <v>75</v>
      </c>
      <c r="B19" t="s">
        <v>540</v>
      </c>
      <c r="D19"/>
    </row>
    <row r="20" spans="1:4">
      <c r="A20" t="s">
        <v>83</v>
      </c>
      <c r="B20" t="s">
        <v>99</v>
      </c>
      <c r="D20"/>
    </row>
    <row r="21" spans="1:4">
      <c r="A21" t="s">
        <v>1011</v>
      </c>
      <c r="B21" t="s">
        <v>26</v>
      </c>
      <c r="D21"/>
    </row>
    <row r="22" spans="1:4">
      <c r="A22"/>
      <c r="B22" t="s">
        <v>105</v>
      </c>
      <c r="D22"/>
    </row>
    <row r="23" spans="1:4">
      <c r="A23"/>
      <c r="B23" t="s">
        <v>27</v>
      </c>
      <c r="D23"/>
    </row>
    <row r="24" spans="1:4">
      <c r="A24"/>
      <c r="B24" t="s">
        <v>28</v>
      </c>
      <c r="D24"/>
    </row>
    <row r="25" spans="1:4">
      <c r="A25"/>
      <c r="B25" t="s">
        <v>321</v>
      </c>
      <c r="D25"/>
    </row>
    <row r="26" spans="1:4">
      <c r="A26"/>
      <c r="B26" t="s">
        <v>224</v>
      </c>
      <c r="D26"/>
    </row>
    <row r="27" spans="1:4">
      <c r="A27"/>
      <c r="B27" t="s">
        <v>205</v>
      </c>
      <c r="D27"/>
    </row>
    <row r="28" spans="1:4">
      <c r="A28"/>
      <c r="B28" t="s">
        <v>202</v>
      </c>
      <c r="D28"/>
    </row>
    <row r="29" spans="1:4">
      <c r="A29"/>
      <c r="B29" t="s">
        <v>246</v>
      </c>
      <c r="D29"/>
    </row>
    <row r="30" spans="1:4">
      <c r="A30"/>
      <c r="B30" t="s">
        <v>203</v>
      </c>
      <c r="D30"/>
    </row>
    <row r="31" spans="1:4">
      <c r="A31"/>
      <c r="B31" t="s">
        <v>29</v>
      </c>
      <c r="D31"/>
    </row>
    <row r="32" spans="1:4">
      <c r="A32"/>
      <c r="B32" t="s">
        <v>418</v>
      </c>
      <c r="D32"/>
    </row>
    <row r="33" spans="1:2">
      <c r="A33"/>
      <c r="B33" s="1"/>
    </row>
    <row r="34" spans="1:2">
      <c r="A34"/>
      <c r="B34" s="1"/>
    </row>
    <row r="35" spans="1:2">
      <c r="A35"/>
      <c r="B35" s="1"/>
    </row>
    <row r="36" spans="1:2">
      <c r="A36"/>
      <c r="B36" s="1"/>
    </row>
    <row r="37" spans="1:2">
      <c r="A37"/>
      <c r="B37" s="1"/>
    </row>
    <row r="38" spans="1:2">
      <c r="A38"/>
      <c r="B38" s="1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rgb="FFEAEBEE"/>
  </sheetPr>
  <dimension ref="A1:L54"/>
  <sheetViews>
    <sheetView showGridLines="0" tabSelected="1" topLeftCell="D4" zoomScaleNormal="100" workbookViewId="0">
      <selection activeCell="K19" sqref="K19"/>
    </sheetView>
  </sheetViews>
  <sheetFormatPr defaultRowHeight="11.25"/>
  <cols>
    <col min="1" max="1" width="10.7109375" style="432" hidden="1" customWidth="1"/>
    <col min="2" max="2" width="10.7109375" style="105" hidden="1" customWidth="1"/>
    <col min="3" max="3" width="3.7109375" style="19" hidden="1" customWidth="1"/>
    <col min="4" max="4" width="1.7109375" style="24" customWidth="1"/>
    <col min="5" max="5" width="38.140625" style="24" customWidth="1"/>
    <col min="6" max="6" width="50.7109375" style="24" customWidth="1"/>
    <col min="7" max="7" width="3.7109375" style="23" customWidth="1"/>
    <col min="8" max="8" width="9.140625" style="24"/>
    <col min="9" max="9" width="9.140625" style="67"/>
    <col min="10" max="16384" width="9.140625" style="24"/>
  </cols>
  <sheetData>
    <row r="1" spans="1:12" s="17" customFormat="1" ht="13.5" hidden="1" customHeight="1">
      <c r="A1" s="431"/>
      <c r="B1" s="105"/>
      <c r="F1" s="54">
        <v>28425154</v>
      </c>
      <c r="G1" s="18"/>
      <c r="I1" s="67"/>
      <c r="L1" s="111"/>
    </row>
    <row r="2" spans="1:12" s="17" customFormat="1" ht="12" hidden="1" customHeight="1">
      <c r="A2" s="431"/>
      <c r="B2" s="105"/>
      <c r="G2" s="18"/>
      <c r="I2" s="67"/>
    </row>
    <row r="3" spans="1:12" hidden="1"/>
    <row r="4" spans="1:12">
      <c r="D4" s="20"/>
      <c r="E4" s="21"/>
      <c r="F4" s="22" t="str">
        <f>version</f>
        <v>Версия 1.0.2</v>
      </c>
    </row>
    <row r="5" spans="1:12" ht="42.75" customHeight="1">
      <c r="D5" s="25"/>
      <c r="E5" s="640" t="s">
        <v>943</v>
      </c>
      <c r="F5" s="641"/>
      <c r="G5" s="26"/>
    </row>
    <row r="6" spans="1:12">
      <c r="D6" s="20"/>
      <c r="E6" s="27"/>
      <c r="F6" s="28"/>
      <c r="G6" s="26"/>
    </row>
    <row r="7" spans="1:12" ht="21.95" customHeight="1">
      <c r="D7" s="25"/>
      <c r="E7" s="27" t="s">
        <v>72</v>
      </c>
      <c r="F7" s="579" t="s">
        <v>121</v>
      </c>
      <c r="G7" s="26"/>
    </row>
    <row r="8" spans="1:12" ht="3" customHeight="1">
      <c r="A8" s="433"/>
      <c r="D8" s="29"/>
      <c r="E8" s="27"/>
      <c r="F8" s="30"/>
      <c r="G8" s="31"/>
    </row>
    <row r="9" spans="1:12" ht="19.5">
      <c r="D9" s="25"/>
      <c r="E9" s="48" t="s">
        <v>248</v>
      </c>
      <c r="F9" s="66" t="s">
        <v>226</v>
      </c>
      <c r="G9" s="20"/>
    </row>
    <row r="10" spans="1:12" ht="3" customHeight="1">
      <c r="D10" s="25"/>
      <c r="E10" s="95"/>
      <c r="F10" s="95"/>
      <c r="G10" s="20"/>
    </row>
    <row r="11" spans="1:12" ht="33.75">
      <c r="D11" s="25"/>
      <c r="E11" s="95" t="s">
        <v>5</v>
      </c>
      <c r="F11" s="160" t="s">
        <v>108</v>
      </c>
      <c r="G11" s="20"/>
    </row>
    <row r="12" spans="1:12">
      <c r="A12" s="433"/>
      <c r="D12" s="29"/>
      <c r="E12" s="27"/>
      <c r="F12" s="30"/>
      <c r="G12" s="31"/>
    </row>
    <row r="13" spans="1:12" ht="22.5">
      <c r="A13" s="434"/>
      <c r="D13" s="25"/>
      <c r="E13" s="48" t="s">
        <v>272</v>
      </c>
      <c r="F13" s="93" t="s">
        <v>2152</v>
      </c>
      <c r="G13" s="31"/>
    </row>
    <row r="14" spans="1:12" ht="22.5">
      <c r="D14" s="25"/>
      <c r="E14" s="95" t="s">
        <v>273</v>
      </c>
      <c r="F14" s="93" t="s">
        <v>2146</v>
      </c>
      <c r="G14" s="20"/>
    </row>
    <row r="15" spans="1:12">
      <c r="A15" s="433"/>
      <c r="D15" s="29"/>
      <c r="E15" s="27"/>
      <c r="F15" s="30"/>
      <c r="G15" s="31"/>
    </row>
    <row r="16" spans="1:12" ht="22.5">
      <c r="D16" s="25"/>
      <c r="E16" s="95" t="s">
        <v>402</v>
      </c>
      <c r="F16" s="93" t="s">
        <v>2151</v>
      </c>
      <c r="G16" s="20"/>
    </row>
    <row r="17" spans="1:9" ht="22.5">
      <c r="D17" s="25"/>
      <c r="E17" s="95" t="s">
        <v>403</v>
      </c>
      <c r="F17" s="40" t="s">
        <v>2150</v>
      </c>
      <c r="G17" s="20"/>
    </row>
    <row r="18" spans="1:9">
      <c r="A18" s="433"/>
      <c r="D18" s="29"/>
      <c r="E18" s="27"/>
      <c r="F18" s="30"/>
      <c r="G18" s="31"/>
    </row>
    <row r="19" spans="1:9" ht="21.95" customHeight="1">
      <c r="D19" s="25"/>
      <c r="E19" s="95" t="s">
        <v>507</v>
      </c>
      <c r="F19" s="40" t="s">
        <v>61</v>
      </c>
      <c r="G19" s="20"/>
    </row>
    <row r="20" spans="1:9" ht="22.5" hidden="1">
      <c r="D20" s="25"/>
      <c r="E20" s="95" t="s">
        <v>350</v>
      </c>
      <c r="F20" s="373"/>
      <c r="G20" s="20"/>
    </row>
    <row r="21" spans="1:9">
      <c r="A21" s="433"/>
      <c r="D21" s="29"/>
      <c r="E21" s="27"/>
      <c r="F21" s="30"/>
      <c r="G21" s="31"/>
    </row>
    <row r="22" spans="1:9" ht="33.75">
      <c r="D22" s="25"/>
      <c r="E22" s="48" t="s">
        <v>194</v>
      </c>
      <c r="F22" s="160" t="s">
        <v>108</v>
      </c>
      <c r="G22" s="20"/>
    </row>
    <row r="23" spans="1:9" ht="30" customHeight="1">
      <c r="C23" s="33"/>
      <c r="D23" s="29"/>
      <c r="E23" s="35"/>
      <c r="F23" s="30"/>
      <c r="G23" s="32"/>
    </row>
    <row r="24" spans="1:9" ht="19.5">
      <c r="C24" s="33"/>
      <c r="D24" s="34"/>
      <c r="E24" s="35" t="s">
        <v>102</v>
      </c>
      <c r="F24" s="41" t="s">
        <v>2074</v>
      </c>
      <c r="G24" s="32"/>
    </row>
    <row r="25" spans="1:9" ht="19.5" hidden="1">
      <c r="C25" s="33"/>
      <c r="D25" s="34"/>
      <c r="E25" s="62" t="s">
        <v>228</v>
      </c>
      <c r="F25" s="63"/>
      <c r="G25" s="32"/>
    </row>
    <row r="26" spans="1:9" ht="19.5">
      <c r="C26" s="33"/>
      <c r="D26" s="34"/>
      <c r="E26" s="35" t="s">
        <v>73</v>
      </c>
      <c r="F26" s="41" t="s">
        <v>2075</v>
      </c>
      <c r="G26" s="32"/>
    </row>
    <row r="27" spans="1:9" ht="19.5">
      <c r="C27" s="33"/>
      <c r="D27" s="34"/>
      <c r="E27" s="35" t="s">
        <v>74</v>
      </c>
      <c r="F27" s="41" t="s">
        <v>2045</v>
      </c>
      <c r="G27" s="32"/>
      <c r="H27" s="36"/>
    </row>
    <row r="28" spans="1:9" ht="3.75" customHeight="1">
      <c r="A28" s="433"/>
      <c r="D28" s="29"/>
      <c r="E28" s="27"/>
      <c r="F28" s="30"/>
      <c r="G28" s="31"/>
    </row>
    <row r="29" spans="1:9" ht="20.100000000000001" customHeight="1">
      <c r="D29" s="25"/>
      <c r="E29" s="39" t="s">
        <v>103</v>
      </c>
      <c r="F29" s="119" t="s">
        <v>1091</v>
      </c>
      <c r="G29" s="20"/>
    </row>
    <row r="30" spans="1:9" ht="3" customHeight="1">
      <c r="A30" s="433"/>
      <c r="D30" s="29"/>
      <c r="E30" s="27"/>
      <c r="F30" s="30"/>
      <c r="G30" s="31"/>
    </row>
    <row r="31" spans="1:9" ht="21.95" customHeight="1">
      <c r="A31" s="433"/>
      <c r="D31" s="29"/>
      <c r="E31" s="48" t="s">
        <v>274</v>
      </c>
      <c r="F31" s="96" t="s">
        <v>229</v>
      </c>
      <c r="G31" s="31"/>
    </row>
    <row r="32" spans="1:9" ht="5.0999999999999996" customHeight="1">
      <c r="B32" s="354"/>
      <c r="D32" s="25"/>
      <c r="E32" s="95"/>
      <c r="F32" s="95"/>
      <c r="G32" s="20"/>
      <c r="I32" s="18"/>
    </row>
    <row r="33" spans="1:9" ht="22.5">
      <c r="B33" s="354"/>
      <c r="D33" s="25"/>
      <c r="E33" s="95" t="s">
        <v>404</v>
      </c>
      <c r="F33" s="160" t="s">
        <v>108</v>
      </c>
      <c r="G33" s="20"/>
      <c r="I33" s="18"/>
    </row>
    <row r="34" spans="1:9">
      <c r="A34" s="433"/>
      <c r="D34" s="29"/>
      <c r="E34" s="27"/>
      <c r="F34" s="30"/>
      <c r="G34" s="31"/>
    </row>
    <row r="35" spans="1:9" ht="20.100000000000001" customHeight="1">
      <c r="A35" s="435"/>
      <c r="D35" s="20"/>
      <c r="F35" s="49" t="s">
        <v>104</v>
      </c>
      <c r="G35" s="31"/>
    </row>
    <row r="36" spans="1:9" ht="22.5">
      <c r="A36" s="435"/>
      <c r="B36" s="107"/>
      <c r="D36" s="38"/>
      <c r="E36" s="37" t="s">
        <v>101</v>
      </c>
      <c r="F36" s="40" t="s">
        <v>2147</v>
      </c>
      <c r="G36" s="31"/>
    </row>
    <row r="37" spans="1:9" ht="19.5" hidden="1">
      <c r="A37" s="435"/>
      <c r="B37" s="107"/>
      <c r="D37" s="38"/>
      <c r="E37" s="37"/>
      <c r="F37" s="259"/>
      <c r="G37" s="31"/>
    </row>
    <row r="38" spans="1:9" ht="13.5" customHeight="1">
      <c r="D38" s="25"/>
      <c r="E38" s="27"/>
      <c r="F38" s="47"/>
      <c r="G38" s="20"/>
    </row>
    <row r="39" spans="1:9" ht="20.100000000000001" customHeight="1">
      <c r="A39" s="435"/>
      <c r="D39" s="20"/>
      <c r="F39" s="49" t="s">
        <v>196</v>
      </c>
      <c r="G39" s="31"/>
    </row>
    <row r="40" spans="1:9" ht="21.95" customHeight="1">
      <c r="A40" s="435"/>
      <c r="B40" s="107"/>
      <c r="D40" s="38"/>
      <c r="E40" s="50" t="s">
        <v>111</v>
      </c>
      <c r="F40" s="40" t="s">
        <v>2148</v>
      </c>
      <c r="G40" s="31"/>
    </row>
    <row r="41" spans="1:9" ht="19.5" hidden="1">
      <c r="A41" s="435"/>
      <c r="B41" s="107"/>
      <c r="D41" s="38"/>
      <c r="E41" s="304"/>
      <c r="F41" s="305"/>
      <c r="G41" s="31"/>
    </row>
    <row r="42" spans="1:9" ht="13.5" hidden="1" customHeight="1">
      <c r="D42" s="25"/>
      <c r="E42" s="27"/>
      <c r="F42" s="47"/>
      <c r="G42" s="20"/>
    </row>
    <row r="43" spans="1:9" ht="20.100000000000001" hidden="1" customHeight="1">
      <c r="A43" s="435"/>
      <c r="D43" s="20"/>
      <c r="F43" s="49"/>
      <c r="G43" s="31"/>
    </row>
    <row r="44" spans="1:9" ht="19.5" hidden="1">
      <c r="A44" s="435"/>
      <c r="B44" s="107"/>
      <c r="D44" s="38"/>
      <c r="E44" s="50"/>
      <c r="F44" s="259"/>
      <c r="G44" s="31"/>
    </row>
    <row r="45" spans="1:9" ht="19.5" hidden="1">
      <c r="A45" s="435"/>
      <c r="B45" s="107"/>
      <c r="D45" s="38"/>
      <c r="E45" s="50"/>
      <c r="F45" s="259"/>
      <c r="G45" s="31"/>
    </row>
    <row r="46" spans="1:9" ht="13.5" hidden="1" customHeight="1">
      <c r="D46" s="25"/>
      <c r="E46" s="27"/>
      <c r="F46" s="47"/>
      <c r="G46" s="20"/>
    </row>
    <row r="47" spans="1:9" ht="20.100000000000001" hidden="1" customHeight="1">
      <c r="A47" s="435"/>
      <c r="D47" s="20"/>
      <c r="F47" s="258"/>
      <c r="G47" s="31"/>
    </row>
    <row r="48" spans="1:9" ht="19.5" hidden="1">
      <c r="A48" s="435"/>
      <c r="B48" s="107"/>
      <c r="D48" s="38"/>
      <c r="E48" s="37"/>
      <c r="F48" s="259"/>
      <c r="G48" s="31"/>
    </row>
    <row r="49" spans="1:9" ht="19.5" hidden="1">
      <c r="A49" s="435"/>
      <c r="B49" s="107"/>
      <c r="D49" s="38"/>
      <c r="E49" s="37"/>
      <c r="F49" s="259"/>
      <c r="G49" s="31"/>
    </row>
    <row r="50" spans="1:9" ht="19.5" hidden="1">
      <c r="A50" s="435"/>
      <c r="B50" s="107"/>
      <c r="D50" s="38"/>
      <c r="E50" s="50"/>
      <c r="F50" s="259"/>
      <c r="G50" s="31"/>
    </row>
    <row r="51" spans="1:9" ht="19.5" hidden="1">
      <c r="A51" s="435"/>
      <c r="B51" s="107"/>
      <c r="D51" s="38"/>
      <c r="E51" s="37"/>
      <c r="F51" s="259"/>
      <c r="G51" s="31"/>
    </row>
    <row r="54" spans="1:9" ht="75.75" customHeight="1">
      <c r="E54" s="642" t="s">
        <v>968</v>
      </c>
      <c r="F54" s="642"/>
      <c r="G54" s="642"/>
      <c r="H54" s="642"/>
      <c r="I54" s="642"/>
    </row>
  </sheetData>
  <sheetProtection password="FA9C" sheet="1" objects="1" scenarios="1" formatColumns="0" formatRows="0"/>
  <dataConsolidate/>
  <mergeCells count="2">
    <mergeCell ref="E5:F5"/>
    <mergeCell ref="E54:I54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8:F51 F44:F45 F40:F41 F25 F17 F36:F3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1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3:F14 F20 F16"/>
    <dataValidation type="list" allowBlank="1" showInputMessage="1" showErrorMessage="1" errorTitle="Ошибка" error="Выберите значение из списка" prompt="Выберите значение из списка" sqref="F19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2 F11 F33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D29"/>
  <sheetViews>
    <sheetView showGridLines="0" zoomScaleNormal="100" workbookViewId="0"/>
  </sheetViews>
  <sheetFormatPr defaultRowHeight="11.25"/>
  <cols>
    <col min="1" max="1" width="3.7109375" style="52" customWidth="1"/>
    <col min="2" max="2" width="90.7109375" style="52" customWidth="1"/>
    <col min="3" max="16384" width="9.140625" style="52"/>
  </cols>
  <sheetData>
    <row r="1" spans="2:4">
      <c r="B1" s="61" t="s">
        <v>81</v>
      </c>
    </row>
    <row r="2" spans="2:4" ht="90">
      <c r="B2" s="64" t="s">
        <v>284</v>
      </c>
    </row>
    <row r="3" spans="2:4" ht="67.5">
      <c r="B3" s="64" t="s">
        <v>967</v>
      </c>
    </row>
    <row r="4" spans="2:4" ht="33.75">
      <c r="B4" s="64" t="s">
        <v>285</v>
      </c>
    </row>
    <row r="5" spans="2:4">
      <c r="B5" s="64" t="s">
        <v>249</v>
      </c>
    </row>
    <row r="6" spans="2:4" ht="22.5">
      <c r="B6" s="64" t="s">
        <v>301</v>
      </c>
    </row>
    <row r="7" spans="2:4" ht="22.5">
      <c r="B7" s="64" t="s">
        <v>302</v>
      </c>
    </row>
    <row r="8" spans="2:4" ht="22.5">
      <c r="B8" s="64" t="s">
        <v>962</v>
      </c>
    </row>
    <row r="9" spans="2:4" ht="48" customHeight="1">
      <c r="B9" s="64" t="s">
        <v>963</v>
      </c>
    </row>
    <row r="10" spans="2:4" ht="14.25" customHeight="1">
      <c r="B10" s="581" t="s">
        <v>964</v>
      </c>
    </row>
    <row r="11" spans="2:4" ht="22.5">
      <c r="B11" s="64" t="s">
        <v>303</v>
      </c>
    </row>
    <row r="12" spans="2:4">
      <c r="B12" s="61" t="s">
        <v>207</v>
      </c>
    </row>
    <row r="13" spans="2:4" ht="22.5">
      <c r="B13" s="64" t="s">
        <v>223</v>
      </c>
    </row>
    <row r="14" spans="2:4" ht="67.5">
      <c r="B14" s="64" t="s">
        <v>286</v>
      </c>
    </row>
    <row r="15" spans="2:4" ht="22.5">
      <c r="B15" s="64" t="s">
        <v>257</v>
      </c>
    </row>
    <row r="16" spans="2:4">
      <c r="B16" s="61" t="s">
        <v>232</v>
      </c>
      <c r="D16" s="108"/>
    </row>
    <row r="17" spans="2:2" ht="33.75">
      <c r="B17" s="64" t="s">
        <v>299</v>
      </c>
    </row>
    <row r="18" spans="2:2" ht="33.75">
      <c r="B18" s="64" t="s">
        <v>300</v>
      </c>
    </row>
    <row r="19" spans="2:2">
      <c r="B19" s="64" t="s">
        <v>287</v>
      </c>
    </row>
    <row r="20" spans="2:2" ht="33.75">
      <c r="B20" s="64" t="s">
        <v>344</v>
      </c>
    </row>
    <row r="21" spans="2:2">
      <c r="B21" s="61" t="s">
        <v>245</v>
      </c>
    </row>
    <row r="22" spans="2:2">
      <c r="B22" s="64" t="s">
        <v>247</v>
      </c>
    </row>
    <row r="24" spans="2:2" ht="22.5">
      <c r="B24" s="582" t="s">
        <v>511</v>
      </c>
    </row>
    <row r="25" spans="2:2">
      <c r="B25" s="61" t="s">
        <v>408</v>
      </c>
    </row>
    <row r="26" spans="2:2">
      <c r="B26" s="583" t="s">
        <v>971</v>
      </c>
    </row>
    <row r="27" spans="2:2" ht="22.5">
      <c r="B27" s="584" t="s">
        <v>965</v>
      </c>
    </row>
    <row r="28" spans="2:2">
      <c r="B28" s="583" t="s">
        <v>966</v>
      </c>
    </row>
    <row r="29" spans="2:2" ht="22.5">
      <c r="B29" s="584" t="s">
        <v>970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PForms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509"/>
  <sheetViews>
    <sheetView showGridLines="0" zoomScaleNormal="100" workbookViewId="0"/>
  </sheetViews>
  <sheetFormatPr defaultRowHeight="11.25"/>
  <cols>
    <col min="1" max="16384" width="9.140625" style="4"/>
  </cols>
  <sheetData>
    <row r="1" spans="1:12">
      <c r="A1" s="4" t="s">
        <v>503</v>
      </c>
      <c r="B1" s="4" t="s">
        <v>492</v>
      </c>
      <c r="C1" s="4" t="s">
        <v>493</v>
      </c>
      <c r="D1" s="4" t="s">
        <v>494</v>
      </c>
      <c r="E1" s="4" t="s">
        <v>495</v>
      </c>
      <c r="F1" s="4" t="s">
        <v>496</v>
      </c>
      <c r="G1" s="4" t="s">
        <v>497</v>
      </c>
      <c r="H1" s="4" t="s">
        <v>498</v>
      </c>
      <c r="I1" s="4" t="s">
        <v>499</v>
      </c>
      <c r="J1" s="4" t="s">
        <v>500</v>
      </c>
      <c r="K1" s="4" t="s">
        <v>501</v>
      </c>
    </row>
    <row r="2" spans="1:12">
      <c r="A2" s="4">
        <v>1</v>
      </c>
      <c r="B2" s="4" t="s">
        <v>121</v>
      </c>
      <c r="C2" s="4" t="s">
        <v>1027</v>
      </c>
      <c r="D2" s="4" t="s">
        <v>1028</v>
      </c>
      <c r="E2" s="4" t="s">
        <v>1029</v>
      </c>
      <c r="F2" s="4" t="s">
        <v>1030</v>
      </c>
      <c r="G2" s="4" t="s">
        <v>1031</v>
      </c>
      <c r="H2" s="4" t="s">
        <v>1032</v>
      </c>
      <c r="I2" s="4" t="s">
        <v>1033</v>
      </c>
      <c r="J2" s="4" t="s">
        <v>1034</v>
      </c>
      <c r="K2" s="4" t="s">
        <v>1035</v>
      </c>
      <c r="L2" s="4" t="s">
        <v>2143</v>
      </c>
    </row>
    <row r="3" spans="1:12">
      <c r="A3" s="4">
        <v>2</v>
      </c>
      <c r="B3" s="4" t="s">
        <v>121</v>
      </c>
      <c r="C3" s="4" t="s">
        <v>1027</v>
      </c>
      <c r="D3" s="4" t="s">
        <v>1028</v>
      </c>
      <c r="E3" s="4" t="s">
        <v>1036</v>
      </c>
      <c r="F3" s="4" t="s">
        <v>1037</v>
      </c>
      <c r="G3" s="4" t="s">
        <v>1038</v>
      </c>
      <c r="H3" s="4" t="s">
        <v>1039</v>
      </c>
      <c r="I3" s="4" t="s">
        <v>1040</v>
      </c>
      <c r="J3" s="4" t="s">
        <v>1034</v>
      </c>
      <c r="K3" s="4" t="s">
        <v>1035</v>
      </c>
      <c r="L3" s="4" t="s">
        <v>2143</v>
      </c>
    </row>
    <row r="4" spans="1:12">
      <c r="A4" s="4">
        <v>3</v>
      </c>
      <c r="B4" s="4" t="s">
        <v>121</v>
      </c>
      <c r="C4" s="4" t="s">
        <v>1027</v>
      </c>
      <c r="D4" s="4" t="s">
        <v>1028</v>
      </c>
      <c r="E4" s="4" t="s">
        <v>1036</v>
      </c>
      <c r="F4" s="4" t="s">
        <v>1037</v>
      </c>
      <c r="G4" s="4" t="s">
        <v>2170</v>
      </c>
      <c r="H4" s="4" t="s">
        <v>2171</v>
      </c>
      <c r="I4" s="4" t="s">
        <v>2172</v>
      </c>
      <c r="J4" s="4" t="s">
        <v>1034</v>
      </c>
      <c r="K4" s="4" t="s">
        <v>1035</v>
      </c>
      <c r="L4" s="4" t="s">
        <v>2143</v>
      </c>
    </row>
    <row r="5" spans="1:12">
      <c r="A5" s="4">
        <v>4</v>
      </c>
      <c r="B5" s="4" t="s">
        <v>121</v>
      </c>
      <c r="C5" s="4" t="s">
        <v>1027</v>
      </c>
      <c r="D5" s="4" t="s">
        <v>1028</v>
      </c>
      <c r="E5" s="4" t="s">
        <v>1036</v>
      </c>
      <c r="F5" s="4" t="s">
        <v>1037</v>
      </c>
      <c r="G5" s="4" t="s">
        <v>1041</v>
      </c>
      <c r="H5" s="4" t="s">
        <v>1042</v>
      </c>
      <c r="I5" s="4" t="s">
        <v>1043</v>
      </c>
      <c r="J5" s="4" t="s">
        <v>1034</v>
      </c>
      <c r="K5" s="4" t="s">
        <v>1035</v>
      </c>
      <c r="L5" s="4" t="s">
        <v>2143</v>
      </c>
    </row>
    <row r="6" spans="1:12">
      <c r="A6" s="4">
        <v>5</v>
      </c>
      <c r="B6" s="4" t="s">
        <v>121</v>
      </c>
      <c r="C6" s="4" t="s">
        <v>1044</v>
      </c>
      <c r="D6" s="4" t="s">
        <v>1045</v>
      </c>
      <c r="E6" s="4" t="s">
        <v>1046</v>
      </c>
      <c r="F6" s="4" t="s">
        <v>1047</v>
      </c>
      <c r="G6" s="4" t="s">
        <v>1048</v>
      </c>
      <c r="H6" s="4" t="s">
        <v>1049</v>
      </c>
      <c r="I6" s="4" t="s">
        <v>1050</v>
      </c>
      <c r="J6" s="4" t="s">
        <v>1051</v>
      </c>
      <c r="K6" s="4" t="s">
        <v>1035</v>
      </c>
      <c r="L6" s="4" t="s">
        <v>2143</v>
      </c>
    </row>
    <row r="7" spans="1:12">
      <c r="A7" s="4">
        <v>6</v>
      </c>
      <c r="B7" s="4" t="s">
        <v>121</v>
      </c>
      <c r="C7" s="4" t="s">
        <v>1044</v>
      </c>
      <c r="D7" s="4" t="s">
        <v>1045</v>
      </c>
      <c r="E7" s="4" t="s">
        <v>1046</v>
      </c>
      <c r="F7" s="4" t="s">
        <v>1047</v>
      </c>
      <c r="G7" s="4" t="s">
        <v>2173</v>
      </c>
      <c r="H7" s="4" t="s">
        <v>2174</v>
      </c>
      <c r="I7" s="4" t="s">
        <v>2175</v>
      </c>
      <c r="J7" s="4" t="s">
        <v>1051</v>
      </c>
      <c r="K7" s="4" t="s">
        <v>1091</v>
      </c>
      <c r="L7" s="4" t="s">
        <v>2143</v>
      </c>
    </row>
    <row r="8" spans="1:12">
      <c r="A8" s="4">
        <v>7</v>
      </c>
      <c r="B8" s="4" t="s">
        <v>121</v>
      </c>
      <c r="C8" s="4" t="s">
        <v>1044</v>
      </c>
      <c r="D8" s="4" t="s">
        <v>1045</v>
      </c>
      <c r="E8" s="4" t="s">
        <v>1052</v>
      </c>
      <c r="F8" s="4" t="s">
        <v>1053</v>
      </c>
      <c r="G8" s="4" t="s">
        <v>2173</v>
      </c>
      <c r="H8" s="4" t="s">
        <v>2174</v>
      </c>
      <c r="I8" s="4" t="s">
        <v>2175</v>
      </c>
      <c r="J8" s="4" t="s">
        <v>1051</v>
      </c>
      <c r="K8" s="4" t="s">
        <v>1091</v>
      </c>
      <c r="L8" s="4" t="s">
        <v>2143</v>
      </c>
    </row>
    <row r="9" spans="1:12">
      <c r="A9" s="4">
        <v>8</v>
      </c>
      <c r="B9" s="4" t="s">
        <v>121</v>
      </c>
      <c r="C9" s="4" t="s">
        <v>1044</v>
      </c>
      <c r="D9" s="4" t="s">
        <v>1045</v>
      </c>
      <c r="E9" s="4" t="s">
        <v>1052</v>
      </c>
      <c r="F9" s="4" t="s">
        <v>1053</v>
      </c>
      <c r="G9" s="4" t="s">
        <v>1054</v>
      </c>
      <c r="H9" s="4" t="s">
        <v>1055</v>
      </c>
      <c r="I9" s="4" t="s">
        <v>1056</v>
      </c>
      <c r="J9" s="4" t="s">
        <v>1057</v>
      </c>
      <c r="K9" s="4" t="s">
        <v>1035</v>
      </c>
      <c r="L9" s="4" t="s">
        <v>2143</v>
      </c>
    </row>
    <row r="10" spans="1:12">
      <c r="A10" s="4">
        <v>9</v>
      </c>
      <c r="B10" s="4" t="s">
        <v>121</v>
      </c>
      <c r="C10" s="4" t="s">
        <v>1044</v>
      </c>
      <c r="D10" s="4" t="s">
        <v>1045</v>
      </c>
      <c r="E10" s="4" t="s">
        <v>1052</v>
      </c>
      <c r="F10" s="4" t="s">
        <v>1053</v>
      </c>
      <c r="G10" s="4" t="s">
        <v>1058</v>
      </c>
      <c r="H10" s="4" t="s">
        <v>1059</v>
      </c>
      <c r="I10" s="4" t="s">
        <v>1060</v>
      </c>
      <c r="J10" s="4" t="s">
        <v>1061</v>
      </c>
      <c r="K10" s="4" t="s">
        <v>1035</v>
      </c>
      <c r="L10" s="4" t="s">
        <v>2143</v>
      </c>
    </row>
    <row r="11" spans="1:12">
      <c r="A11" s="4">
        <v>10</v>
      </c>
      <c r="B11" s="4" t="s">
        <v>121</v>
      </c>
      <c r="C11" s="4" t="s">
        <v>1044</v>
      </c>
      <c r="D11" s="4" t="s">
        <v>1045</v>
      </c>
      <c r="E11" s="4" t="s">
        <v>1062</v>
      </c>
      <c r="F11" s="4" t="s">
        <v>1063</v>
      </c>
      <c r="G11" s="4" t="s">
        <v>1048</v>
      </c>
      <c r="H11" s="4" t="s">
        <v>1049</v>
      </c>
      <c r="I11" s="4" t="s">
        <v>1050</v>
      </c>
      <c r="J11" s="4" t="s">
        <v>1051</v>
      </c>
      <c r="K11" s="4" t="s">
        <v>1035</v>
      </c>
      <c r="L11" s="4" t="s">
        <v>2143</v>
      </c>
    </row>
    <row r="12" spans="1:12">
      <c r="A12" s="4">
        <v>11</v>
      </c>
      <c r="B12" s="4" t="s">
        <v>121</v>
      </c>
      <c r="C12" s="4" t="s">
        <v>1044</v>
      </c>
      <c r="D12" s="4" t="s">
        <v>1045</v>
      </c>
      <c r="E12" s="4" t="s">
        <v>1062</v>
      </c>
      <c r="F12" s="4" t="s">
        <v>1063</v>
      </c>
      <c r="G12" s="4" t="s">
        <v>1054</v>
      </c>
      <c r="H12" s="4" t="s">
        <v>1055</v>
      </c>
      <c r="I12" s="4" t="s">
        <v>1056</v>
      </c>
      <c r="J12" s="4" t="s">
        <v>1057</v>
      </c>
      <c r="K12" s="4" t="s">
        <v>1035</v>
      </c>
      <c r="L12" s="4" t="s">
        <v>2143</v>
      </c>
    </row>
    <row r="13" spans="1:12">
      <c r="A13" s="4">
        <v>12</v>
      </c>
      <c r="B13" s="4" t="s">
        <v>121</v>
      </c>
      <c r="C13" s="4" t="s">
        <v>1044</v>
      </c>
      <c r="D13" s="4" t="s">
        <v>1045</v>
      </c>
      <c r="E13" s="4" t="s">
        <v>1062</v>
      </c>
      <c r="F13" s="4" t="s">
        <v>1063</v>
      </c>
      <c r="G13" s="4" t="s">
        <v>1064</v>
      </c>
      <c r="H13" s="4" t="s">
        <v>1065</v>
      </c>
      <c r="I13" s="4" t="s">
        <v>1066</v>
      </c>
      <c r="J13" s="4" t="s">
        <v>1057</v>
      </c>
      <c r="K13" s="4" t="s">
        <v>1035</v>
      </c>
      <c r="L13" s="4" t="s">
        <v>2143</v>
      </c>
    </row>
    <row r="14" spans="1:12">
      <c r="A14" s="4">
        <v>13</v>
      </c>
      <c r="B14" s="4" t="s">
        <v>121</v>
      </c>
      <c r="C14" s="4" t="s">
        <v>1044</v>
      </c>
      <c r="D14" s="4" t="s">
        <v>1045</v>
      </c>
      <c r="E14" s="4" t="s">
        <v>1067</v>
      </c>
      <c r="F14" s="4" t="s">
        <v>1068</v>
      </c>
      <c r="G14" s="4" t="s">
        <v>1048</v>
      </c>
      <c r="H14" s="4" t="s">
        <v>1049</v>
      </c>
      <c r="I14" s="4" t="s">
        <v>1050</v>
      </c>
      <c r="J14" s="4" t="s">
        <v>1051</v>
      </c>
      <c r="K14" s="4" t="s">
        <v>1035</v>
      </c>
      <c r="L14" s="4" t="s">
        <v>2143</v>
      </c>
    </row>
    <row r="15" spans="1:12">
      <c r="A15" s="4">
        <v>14</v>
      </c>
      <c r="B15" s="4" t="s">
        <v>121</v>
      </c>
      <c r="C15" s="4" t="s">
        <v>1044</v>
      </c>
      <c r="D15" s="4" t="s">
        <v>1045</v>
      </c>
      <c r="E15" s="4" t="s">
        <v>1067</v>
      </c>
      <c r="F15" s="4" t="s">
        <v>1068</v>
      </c>
      <c r="G15" s="4" t="s">
        <v>2173</v>
      </c>
      <c r="H15" s="4" t="s">
        <v>2174</v>
      </c>
      <c r="I15" s="4" t="s">
        <v>2175</v>
      </c>
      <c r="J15" s="4" t="s">
        <v>1051</v>
      </c>
      <c r="K15" s="4" t="s">
        <v>1091</v>
      </c>
      <c r="L15" s="4" t="s">
        <v>2143</v>
      </c>
    </row>
    <row r="16" spans="1:12">
      <c r="A16" s="4">
        <v>15</v>
      </c>
      <c r="B16" s="4" t="s">
        <v>121</v>
      </c>
      <c r="C16" s="4" t="s">
        <v>1044</v>
      </c>
      <c r="D16" s="4" t="s">
        <v>1045</v>
      </c>
      <c r="E16" s="4" t="s">
        <v>1069</v>
      </c>
      <c r="F16" s="4" t="s">
        <v>1070</v>
      </c>
      <c r="G16" s="4" t="s">
        <v>1048</v>
      </c>
      <c r="H16" s="4" t="s">
        <v>1049</v>
      </c>
      <c r="I16" s="4" t="s">
        <v>1050</v>
      </c>
      <c r="J16" s="4" t="s">
        <v>1051</v>
      </c>
      <c r="K16" s="4" t="s">
        <v>1035</v>
      </c>
      <c r="L16" s="4" t="s">
        <v>2143</v>
      </c>
    </row>
    <row r="17" spans="1:12">
      <c r="A17" s="4">
        <v>16</v>
      </c>
      <c r="B17" s="4" t="s">
        <v>121</v>
      </c>
      <c r="C17" s="4" t="s">
        <v>1044</v>
      </c>
      <c r="D17" s="4" t="s">
        <v>1045</v>
      </c>
      <c r="E17" s="4" t="s">
        <v>1069</v>
      </c>
      <c r="F17" s="4" t="s">
        <v>1070</v>
      </c>
      <c r="G17" s="4" t="s">
        <v>2173</v>
      </c>
      <c r="H17" s="4" t="s">
        <v>2174</v>
      </c>
      <c r="I17" s="4" t="s">
        <v>2175</v>
      </c>
      <c r="J17" s="4" t="s">
        <v>1051</v>
      </c>
      <c r="K17" s="4" t="s">
        <v>1091</v>
      </c>
      <c r="L17" s="4" t="s">
        <v>2143</v>
      </c>
    </row>
    <row r="18" spans="1:12">
      <c r="A18" s="4">
        <v>17</v>
      </c>
      <c r="B18" s="4" t="s">
        <v>121</v>
      </c>
      <c r="C18" s="4" t="s">
        <v>1044</v>
      </c>
      <c r="D18" s="4" t="s">
        <v>1045</v>
      </c>
      <c r="E18" s="4" t="s">
        <v>1071</v>
      </c>
      <c r="F18" s="4" t="s">
        <v>1072</v>
      </c>
      <c r="G18" s="4" t="s">
        <v>1048</v>
      </c>
      <c r="H18" s="4" t="s">
        <v>1049</v>
      </c>
      <c r="I18" s="4" t="s">
        <v>1050</v>
      </c>
      <c r="J18" s="4" t="s">
        <v>1051</v>
      </c>
      <c r="K18" s="4" t="s">
        <v>1035</v>
      </c>
      <c r="L18" s="4" t="s">
        <v>2143</v>
      </c>
    </row>
    <row r="19" spans="1:12">
      <c r="A19" s="4">
        <v>18</v>
      </c>
      <c r="B19" s="4" t="s">
        <v>121</v>
      </c>
      <c r="C19" s="4" t="s">
        <v>1044</v>
      </c>
      <c r="D19" s="4" t="s">
        <v>1045</v>
      </c>
      <c r="E19" s="4" t="s">
        <v>1071</v>
      </c>
      <c r="F19" s="4" t="s">
        <v>1072</v>
      </c>
      <c r="G19" s="4" t="s">
        <v>2173</v>
      </c>
      <c r="H19" s="4" t="s">
        <v>2174</v>
      </c>
      <c r="I19" s="4" t="s">
        <v>2175</v>
      </c>
      <c r="J19" s="4" t="s">
        <v>1051</v>
      </c>
      <c r="K19" s="4" t="s">
        <v>1091</v>
      </c>
      <c r="L19" s="4" t="s">
        <v>2143</v>
      </c>
    </row>
    <row r="20" spans="1:12">
      <c r="A20" s="4">
        <v>19</v>
      </c>
      <c r="B20" s="4" t="s">
        <v>121</v>
      </c>
      <c r="C20" s="4" t="s">
        <v>1044</v>
      </c>
      <c r="D20" s="4" t="s">
        <v>1045</v>
      </c>
      <c r="E20" s="4" t="s">
        <v>1073</v>
      </c>
      <c r="F20" s="4" t="s">
        <v>1074</v>
      </c>
      <c r="G20" s="4" t="s">
        <v>2173</v>
      </c>
      <c r="H20" s="4" t="s">
        <v>2174</v>
      </c>
      <c r="I20" s="4" t="s">
        <v>2175</v>
      </c>
      <c r="J20" s="4" t="s">
        <v>1051</v>
      </c>
      <c r="K20" s="4" t="s">
        <v>1091</v>
      </c>
      <c r="L20" s="4" t="s">
        <v>2143</v>
      </c>
    </row>
    <row r="21" spans="1:12">
      <c r="A21" s="4">
        <v>20</v>
      </c>
      <c r="B21" s="4" t="s">
        <v>121</v>
      </c>
      <c r="C21" s="4" t="s">
        <v>1044</v>
      </c>
      <c r="D21" s="4" t="s">
        <v>1045</v>
      </c>
      <c r="E21" s="4" t="s">
        <v>1073</v>
      </c>
      <c r="F21" s="4" t="s">
        <v>1074</v>
      </c>
      <c r="G21" s="4" t="s">
        <v>1054</v>
      </c>
      <c r="H21" s="4" t="s">
        <v>1055</v>
      </c>
      <c r="I21" s="4" t="s">
        <v>1056</v>
      </c>
      <c r="J21" s="4" t="s">
        <v>1057</v>
      </c>
      <c r="K21" s="4" t="s">
        <v>1035</v>
      </c>
      <c r="L21" s="4" t="s">
        <v>2143</v>
      </c>
    </row>
    <row r="22" spans="1:12">
      <c r="A22" s="4">
        <v>21</v>
      </c>
      <c r="B22" s="4" t="s">
        <v>121</v>
      </c>
      <c r="C22" s="4" t="s">
        <v>1044</v>
      </c>
      <c r="D22" s="4" t="s">
        <v>1045</v>
      </c>
      <c r="E22" s="4" t="s">
        <v>1073</v>
      </c>
      <c r="F22" s="4" t="s">
        <v>1074</v>
      </c>
      <c r="G22" s="4" t="s">
        <v>1058</v>
      </c>
      <c r="H22" s="4" t="s">
        <v>1059</v>
      </c>
      <c r="I22" s="4" t="s">
        <v>1060</v>
      </c>
      <c r="J22" s="4" t="s">
        <v>1061</v>
      </c>
      <c r="K22" s="4" t="s">
        <v>1035</v>
      </c>
      <c r="L22" s="4" t="s">
        <v>2143</v>
      </c>
    </row>
    <row r="23" spans="1:12">
      <c r="A23" s="4">
        <v>22</v>
      </c>
      <c r="B23" s="4" t="s">
        <v>121</v>
      </c>
      <c r="C23" s="4" t="s">
        <v>1044</v>
      </c>
      <c r="D23" s="4" t="s">
        <v>1045</v>
      </c>
      <c r="E23" s="4" t="s">
        <v>1075</v>
      </c>
      <c r="F23" s="4" t="s">
        <v>1076</v>
      </c>
      <c r="G23" s="4" t="s">
        <v>1048</v>
      </c>
      <c r="H23" s="4" t="s">
        <v>1049</v>
      </c>
      <c r="I23" s="4" t="s">
        <v>1050</v>
      </c>
      <c r="J23" s="4" t="s">
        <v>1051</v>
      </c>
      <c r="K23" s="4" t="s">
        <v>1035</v>
      </c>
      <c r="L23" s="4" t="s">
        <v>2143</v>
      </c>
    </row>
    <row r="24" spans="1:12">
      <c r="A24" s="4">
        <v>23</v>
      </c>
      <c r="B24" s="4" t="s">
        <v>121</v>
      </c>
      <c r="C24" s="4" t="s">
        <v>1044</v>
      </c>
      <c r="D24" s="4" t="s">
        <v>1045</v>
      </c>
      <c r="E24" s="4" t="s">
        <v>1077</v>
      </c>
      <c r="F24" s="4" t="s">
        <v>1078</v>
      </c>
      <c r="G24" s="4" t="s">
        <v>1048</v>
      </c>
      <c r="H24" s="4" t="s">
        <v>1049</v>
      </c>
      <c r="I24" s="4" t="s">
        <v>1050</v>
      </c>
      <c r="J24" s="4" t="s">
        <v>1051</v>
      </c>
      <c r="K24" s="4" t="s">
        <v>1035</v>
      </c>
      <c r="L24" s="4" t="s">
        <v>2143</v>
      </c>
    </row>
    <row r="25" spans="1:12">
      <c r="A25" s="4">
        <v>24</v>
      </c>
      <c r="B25" s="4" t="s">
        <v>121</v>
      </c>
      <c r="C25" s="4" t="s">
        <v>1044</v>
      </c>
      <c r="D25" s="4" t="s">
        <v>1045</v>
      </c>
      <c r="E25" s="4" t="s">
        <v>1079</v>
      </c>
      <c r="F25" s="4" t="s">
        <v>1080</v>
      </c>
      <c r="G25" s="4" t="s">
        <v>1048</v>
      </c>
      <c r="H25" s="4" t="s">
        <v>1049</v>
      </c>
      <c r="I25" s="4" t="s">
        <v>1050</v>
      </c>
      <c r="J25" s="4" t="s">
        <v>1051</v>
      </c>
      <c r="K25" s="4" t="s">
        <v>1035</v>
      </c>
      <c r="L25" s="4" t="s">
        <v>2143</v>
      </c>
    </row>
    <row r="26" spans="1:12">
      <c r="A26" s="4">
        <v>25</v>
      </c>
      <c r="B26" s="4" t="s">
        <v>121</v>
      </c>
      <c r="C26" s="4" t="s">
        <v>1044</v>
      </c>
      <c r="D26" s="4" t="s">
        <v>1045</v>
      </c>
      <c r="E26" s="4" t="s">
        <v>1081</v>
      </c>
      <c r="F26" s="4" t="s">
        <v>1082</v>
      </c>
      <c r="G26" s="4" t="s">
        <v>2173</v>
      </c>
      <c r="H26" s="4" t="s">
        <v>2174</v>
      </c>
      <c r="I26" s="4" t="s">
        <v>2175</v>
      </c>
      <c r="J26" s="4" t="s">
        <v>1051</v>
      </c>
      <c r="K26" s="4" t="s">
        <v>1091</v>
      </c>
      <c r="L26" s="4" t="s">
        <v>2143</v>
      </c>
    </row>
    <row r="27" spans="1:12">
      <c r="A27" s="4">
        <v>26</v>
      </c>
      <c r="B27" s="4" t="s">
        <v>121</v>
      </c>
      <c r="C27" s="4" t="s">
        <v>1044</v>
      </c>
      <c r="D27" s="4" t="s">
        <v>1045</v>
      </c>
      <c r="E27" s="4" t="s">
        <v>1081</v>
      </c>
      <c r="F27" s="4" t="s">
        <v>1082</v>
      </c>
      <c r="G27" s="4" t="s">
        <v>1054</v>
      </c>
      <c r="H27" s="4" t="s">
        <v>1055</v>
      </c>
      <c r="I27" s="4" t="s">
        <v>1056</v>
      </c>
      <c r="J27" s="4" t="s">
        <v>1057</v>
      </c>
      <c r="K27" s="4" t="s">
        <v>1035</v>
      </c>
      <c r="L27" s="4" t="s">
        <v>2143</v>
      </c>
    </row>
    <row r="28" spans="1:12">
      <c r="A28" s="4">
        <v>27</v>
      </c>
      <c r="B28" s="4" t="s">
        <v>121</v>
      </c>
      <c r="C28" s="4" t="s">
        <v>1044</v>
      </c>
      <c r="D28" s="4" t="s">
        <v>1045</v>
      </c>
      <c r="E28" s="4" t="s">
        <v>1081</v>
      </c>
      <c r="F28" s="4" t="s">
        <v>1082</v>
      </c>
      <c r="G28" s="4" t="s">
        <v>1058</v>
      </c>
      <c r="H28" s="4" t="s">
        <v>1059</v>
      </c>
      <c r="I28" s="4" t="s">
        <v>1060</v>
      </c>
      <c r="J28" s="4" t="s">
        <v>1061</v>
      </c>
      <c r="K28" s="4" t="s">
        <v>1035</v>
      </c>
      <c r="L28" s="4" t="s">
        <v>2143</v>
      </c>
    </row>
    <row r="29" spans="1:12">
      <c r="A29" s="4">
        <v>28</v>
      </c>
      <c r="B29" s="4" t="s">
        <v>121</v>
      </c>
      <c r="C29" s="4" t="s">
        <v>1044</v>
      </c>
      <c r="D29" s="4" t="s">
        <v>1045</v>
      </c>
      <c r="E29" s="4" t="s">
        <v>2176</v>
      </c>
      <c r="F29" s="4" t="s">
        <v>2177</v>
      </c>
      <c r="G29" s="4" t="s">
        <v>2173</v>
      </c>
      <c r="H29" s="4" t="s">
        <v>2174</v>
      </c>
      <c r="I29" s="4" t="s">
        <v>2175</v>
      </c>
      <c r="J29" s="4" t="s">
        <v>1051</v>
      </c>
      <c r="K29" s="4" t="s">
        <v>1091</v>
      </c>
      <c r="L29" s="4" t="s">
        <v>2143</v>
      </c>
    </row>
    <row r="30" spans="1:12">
      <c r="A30" s="4">
        <v>29</v>
      </c>
      <c r="B30" s="4" t="s">
        <v>121</v>
      </c>
      <c r="C30" s="4" t="s">
        <v>1083</v>
      </c>
      <c r="D30" s="4" t="s">
        <v>1084</v>
      </c>
      <c r="E30" s="4" t="s">
        <v>1085</v>
      </c>
      <c r="F30" s="4" t="s">
        <v>1086</v>
      </c>
      <c r="G30" s="4" t="s">
        <v>1097</v>
      </c>
      <c r="H30" s="4" t="s">
        <v>2178</v>
      </c>
      <c r="I30" s="4" t="s">
        <v>1098</v>
      </c>
      <c r="J30" s="4" t="s">
        <v>1090</v>
      </c>
      <c r="K30" s="4" t="s">
        <v>1035</v>
      </c>
      <c r="L30" s="4" t="s">
        <v>2143</v>
      </c>
    </row>
    <row r="31" spans="1:12">
      <c r="A31" s="4">
        <v>30</v>
      </c>
      <c r="B31" s="4" t="s">
        <v>121</v>
      </c>
      <c r="C31" s="4" t="s">
        <v>1083</v>
      </c>
      <c r="D31" s="4" t="s">
        <v>1084</v>
      </c>
      <c r="E31" s="4" t="s">
        <v>1085</v>
      </c>
      <c r="F31" s="4" t="s">
        <v>1086</v>
      </c>
      <c r="G31" s="4" t="s">
        <v>1087</v>
      </c>
      <c r="H31" s="4" t="s">
        <v>1088</v>
      </c>
      <c r="I31" s="4" t="s">
        <v>1089</v>
      </c>
      <c r="J31" s="4" t="s">
        <v>1090</v>
      </c>
      <c r="K31" s="4" t="s">
        <v>1091</v>
      </c>
      <c r="L31" s="4" t="s">
        <v>2143</v>
      </c>
    </row>
    <row r="32" spans="1:12">
      <c r="A32" s="4">
        <v>31</v>
      </c>
      <c r="B32" s="4" t="s">
        <v>121</v>
      </c>
      <c r="C32" s="4" t="s">
        <v>1083</v>
      </c>
      <c r="D32" s="4" t="s">
        <v>1084</v>
      </c>
      <c r="E32" s="4" t="s">
        <v>1085</v>
      </c>
      <c r="F32" s="4" t="s">
        <v>1086</v>
      </c>
      <c r="G32" s="4" t="s">
        <v>2179</v>
      </c>
      <c r="H32" s="4" t="s">
        <v>2180</v>
      </c>
      <c r="I32" s="4" t="s">
        <v>2181</v>
      </c>
      <c r="J32" s="4" t="s">
        <v>1090</v>
      </c>
      <c r="K32" s="4" t="s">
        <v>1035</v>
      </c>
      <c r="L32" s="4" t="s">
        <v>2143</v>
      </c>
    </row>
    <row r="33" spans="1:12">
      <c r="A33" s="4">
        <v>32</v>
      </c>
      <c r="B33" s="4" t="s">
        <v>121</v>
      </c>
      <c r="C33" s="4" t="s">
        <v>1083</v>
      </c>
      <c r="D33" s="4" t="s">
        <v>1084</v>
      </c>
      <c r="E33" s="4" t="s">
        <v>1085</v>
      </c>
      <c r="F33" s="4" t="s">
        <v>1086</v>
      </c>
      <c r="G33" s="4" t="s">
        <v>1092</v>
      </c>
      <c r="H33" s="4" t="s">
        <v>1093</v>
      </c>
      <c r="I33" s="4" t="s">
        <v>1094</v>
      </c>
      <c r="J33" s="4" t="s">
        <v>1090</v>
      </c>
      <c r="K33" s="4" t="s">
        <v>1035</v>
      </c>
      <c r="L33" s="4" t="s">
        <v>2143</v>
      </c>
    </row>
    <row r="34" spans="1:12">
      <c r="A34" s="4">
        <v>33</v>
      </c>
      <c r="B34" s="4" t="s">
        <v>121</v>
      </c>
      <c r="C34" s="4" t="s">
        <v>1083</v>
      </c>
      <c r="D34" s="4" t="s">
        <v>1084</v>
      </c>
      <c r="E34" s="4" t="s">
        <v>1085</v>
      </c>
      <c r="F34" s="4" t="s">
        <v>1086</v>
      </c>
      <c r="G34" s="4" t="s">
        <v>1095</v>
      </c>
      <c r="H34" s="4" t="s">
        <v>2182</v>
      </c>
      <c r="I34" s="4" t="s">
        <v>1096</v>
      </c>
      <c r="J34" s="4" t="s">
        <v>1090</v>
      </c>
      <c r="K34" s="4" t="s">
        <v>1035</v>
      </c>
      <c r="L34" s="4" t="s">
        <v>2143</v>
      </c>
    </row>
    <row r="35" spans="1:12">
      <c r="A35" s="4">
        <v>34</v>
      </c>
      <c r="B35" s="4" t="s">
        <v>121</v>
      </c>
      <c r="C35" s="4" t="s">
        <v>1083</v>
      </c>
      <c r="D35" s="4" t="s">
        <v>1084</v>
      </c>
      <c r="E35" s="4" t="s">
        <v>1085</v>
      </c>
      <c r="F35" s="4" t="s">
        <v>1086</v>
      </c>
      <c r="G35" s="4" t="s">
        <v>1100</v>
      </c>
      <c r="H35" s="4" t="s">
        <v>1101</v>
      </c>
      <c r="I35" s="4" t="s">
        <v>1102</v>
      </c>
      <c r="J35" s="4" t="s">
        <v>1090</v>
      </c>
      <c r="K35" s="4" t="s">
        <v>1091</v>
      </c>
      <c r="L35" s="4" t="s">
        <v>2143</v>
      </c>
    </row>
    <row r="36" spans="1:12">
      <c r="A36" s="4">
        <v>35</v>
      </c>
      <c r="B36" s="4" t="s">
        <v>121</v>
      </c>
      <c r="C36" s="4" t="s">
        <v>1083</v>
      </c>
      <c r="D36" s="4" t="s">
        <v>1084</v>
      </c>
      <c r="E36" s="4" t="s">
        <v>1085</v>
      </c>
      <c r="F36" s="4" t="s">
        <v>1086</v>
      </c>
      <c r="G36" s="4" t="s">
        <v>2183</v>
      </c>
      <c r="H36" s="4" t="s">
        <v>2184</v>
      </c>
      <c r="I36" s="4" t="s">
        <v>2185</v>
      </c>
      <c r="J36" s="4" t="s">
        <v>1090</v>
      </c>
      <c r="K36" s="4" t="s">
        <v>1035</v>
      </c>
      <c r="L36" s="4" t="s">
        <v>2143</v>
      </c>
    </row>
    <row r="37" spans="1:12">
      <c r="A37" s="4">
        <v>36</v>
      </c>
      <c r="B37" s="4" t="s">
        <v>121</v>
      </c>
      <c r="C37" s="4" t="s">
        <v>1083</v>
      </c>
      <c r="D37" s="4" t="s">
        <v>1084</v>
      </c>
      <c r="E37" s="4" t="s">
        <v>1085</v>
      </c>
      <c r="F37" s="4" t="s">
        <v>1086</v>
      </c>
      <c r="G37" s="4" t="s">
        <v>2186</v>
      </c>
      <c r="H37" s="4" t="s">
        <v>2187</v>
      </c>
      <c r="I37" s="4" t="s">
        <v>2188</v>
      </c>
      <c r="J37" s="4" t="s">
        <v>1090</v>
      </c>
      <c r="K37" s="4" t="s">
        <v>1091</v>
      </c>
      <c r="L37" s="4" t="s">
        <v>2143</v>
      </c>
    </row>
    <row r="38" spans="1:12">
      <c r="A38" s="4">
        <v>37</v>
      </c>
      <c r="B38" s="4" t="s">
        <v>121</v>
      </c>
      <c r="C38" s="4" t="s">
        <v>1083</v>
      </c>
      <c r="D38" s="4" t="s">
        <v>1084</v>
      </c>
      <c r="E38" s="4" t="s">
        <v>1085</v>
      </c>
      <c r="F38" s="4" t="s">
        <v>1086</v>
      </c>
      <c r="G38" s="4" t="s">
        <v>1103</v>
      </c>
      <c r="H38" s="4" t="s">
        <v>1104</v>
      </c>
      <c r="I38" s="4" t="s">
        <v>1105</v>
      </c>
      <c r="J38" s="4" t="s">
        <v>1090</v>
      </c>
      <c r="K38" s="4" t="s">
        <v>1035</v>
      </c>
      <c r="L38" s="4" t="s">
        <v>2143</v>
      </c>
    </row>
    <row r="39" spans="1:12">
      <c r="A39" s="4">
        <v>38</v>
      </c>
      <c r="B39" s="4" t="s">
        <v>121</v>
      </c>
      <c r="C39" s="4" t="s">
        <v>1083</v>
      </c>
      <c r="D39" s="4" t="s">
        <v>1084</v>
      </c>
      <c r="E39" s="4" t="s">
        <v>1085</v>
      </c>
      <c r="F39" s="4" t="s">
        <v>1086</v>
      </c>
      <c r="G39" s="4" t="s">
        <v>1106</v>
      </c>
      <c r="H39" s="4" t="s">
        <v>1107</v>
      </c>
      <c r="I39" s="4" t="s">
        <v>1108</v>
      </c>
      <c r="J39" s="4" t="s">
        <v>1090</v>
      </c>
      <c r="K39" s="4" t="s">
        <v>1035</v>
      </c>
      <c r="L39" s="4" t="s">
        <v>2143</v>
      </c>
    </row>
    <row r="40" spans="1:12">
      <c r="A40" s="4">
        <v>39</v>
      </c>
      <c r="B40" s="4" t="s">
        <v>121</v>
      </c>
      <c r="C40" s="4" t="s">
        <v>1083</v>
      </c>
      <c r="D40" s="4" t="s">
        <v>1084</v>
      </c>
      <c r="E40" s="4" t="s">
        <v>1109</v>
      </c>
      <c r="F40" s="4" t="s">
        <v>1110</v>
      </c>
      <c r="G40" s="4" t="s">
        <v>1111</v>
      </c>
      <c r="H40" s="4" t="s">
        <v>1112</v>
      </c>
      <c r="I40" s="4" t="s">
        <v>1113</v>
      </c>
      <c r="J40" s="4" t="s">
        <v>1090</v>
      </c>
      <c r="K40" s="4" t="s">
        <v>1035</v>
      </c>
      <c r="L40" s="4" t="s">
        <v>2143</v>
      </c>
    </row>
    <row r="41" spans="1:12">
      <c r="A41" s="4">
        <v>40</v>
      </c>
      <c r="B41" s="4" t="s">
        <v>121</v>
      </c>
      <c r="C41" s="4" t="s">
        <v>1083</v>
      </c>
      <c r="D41" s="4" t="s">
        <v>1084</v>
      </c>
      <c r="E41" s="4" t="s">
        <v>1109</v>
      </c>
      <c r="F41" s="4" t="s">
        <v>1110</v>
      </c>
      <c r="G41" s="4" t="s">
        <v>1106</v>
      </c>
      <c r="H41" s="4" t="s">
        <v>1107</v>
      </c>
      <c r="I41" s="4" t="s">
        <v>1108</v>
      </c>
      <c r="J41" s="4" t="s">
        <v>1090</v>
      </c>
      <c r="K41" s="4" t="s">
        <v>1035</v>
      </c>
      <c r="L41" s="4" t="s">
        <v>2143</v>
      </c>
    </row>
    <row r="42" spans="1:12">
      <c r="A42" s="4">
        <v>41</v>
      </c>
      <c r="B42" s="4" t="s">
        <v>121</v>
      </c>
      <c r="C42" s="4" t="s">
        <v>1083</v>
      </c>
      <c r="D42" s="4" t="s">
        <v>1084</v>
      </c>
      <c r="E42" s="4" t="s">
        <v>1114</v>
      </c>
      <c r="F42" s="4" t="s">
        <v>1115</v>
      </c>
      <c r="G42" s="4" t="s">
        <v>2189</v>
      </c>
      <c r="H42" s="4" t="s">
        <v>2190</v>
      </c>
      <c r="I42" s="4" t="s">
        <v>2191</v>
      </c>
      <c r="J42" s="4" t="s">
        <v>2192</v>
      </c>
      <c r="K42" s="4" t="s">
        <v>1035</v>
      </c>
      <c r="L42" s="4" t="s">
        <v>2143</v>
      </c>
    </row>
    <row r="43" spans="1:12">
      <c r="A43" s="4">
        <v>42</v>
      </c>
      <c r="B43" s="4" t="s">
        <v>121</v>
      </c>
      <c r="C43" s="4" t="s">
        <v>1083</v>
      </c>
      <c r="D43" s="4" t="s">
        <v>1084</v>
      </c>
      <c r="E43" s="4" t="s">
        <v>1114</v>
      </c>
      <c r="F43" s="4" t="s">
        <v>1115</v>
      </c>
      <c r="G43" s="4" t="s">
        <v>1116</v>
      </c>
      <c r="H43" s="4" t="s">
        <v>1117</v>
      </c>
      <c r="I43" s="4" t="s">
        <v>1118</v>
      </c>
      <c r="J43" s="4" t="s">
        <v>1090</v>
      </c>
      <c r="K43" s="4" t="s">
        <v>1035</v>
      </c>
      <c r="L43" s="4" t="s">
        <v>2143</v>
      </c>
    </row>
    <row r="44" spans="1:12">
      <c r="A44" s="4">
        <v>43</v>
      </c>
      <c r="B44" s="4" t="s">
        <v>121</v>
      </c>
      <c r="C44" s="4" t="s">
        <v>1083</v>
      </c>
      <c r="D44" s="4" t="s">
        <v>1084</v>
      </c>
      <c r="E44" s="4" t="s">
        <v>1114</v>
      </c>
      <c r="F44" s="4" t="s">
        <v>1115</v>
      </c>
      <c r="G44" s="4" t="s">
        <v>2193</v>
      </c>
      <c r="H44" s="4" t="s">
        <v>2194</v>
      </c>
      <c r="I44" s="4" t="s">
        <v>2195</v>
      </c>
      <c r="J44" s="4" t="s">
        <v>1090</v>
      </c>
      <c r="K44" s="4" t="s">
        <v>1091</v>
      </c>
      <c r="L44" s="4" t="s">
        <v>2143</v>
      </c>
    </row>
    <row r="45" spans="1:12">
      <c r="A45" s="4">
        <v>44</v>
      </c>
      <c r="B45" s="4" t="s">
        <v>121</v>
      </c>
      <c r="C45" s="4" t="s">
        <v>1083</v>
      </c>
      <c r="D45" s="4" t="s">
        <v>1084</v>
      </c>
      <c r="E45" s="4" t="s">
        <v>1114</v>
      </c>
      <c r="F45" s="4" t="s">
        <v>1115</v>
      </c>
      <c r="G45" s="4" t="s">
        <v>1106</v>
      </c>
      <c r="H45" s="4" t="s">
        <v>1107</v>
      </c>
      <c r="I45" s="4" t="s">
        <v>1108</v>
      </c>
      <c r="J45" s="4" t="s">
        <v>1090</v>
      </c>
      <c r="K45" s="4" t="s">
        <v>1035</v>
      </c>
      <c r="L45" s="4" t="s">
        <v>2143</v>
      </c>
    </row>
    <row r="46" spans="1:12">
      <c r="A46" s="4">
        <v>45</v>
      </c>
      <c r="B46" s="4" t="s">
        <v>121</v>
      </c>
      <c r="C46" s="4" t="s">
        <v>1083</v>
      </c>
      <c r="D46" s="4" t="s">
        <v>1084</v>
      </c>
      <c r="E46" s="4" t="s">
        <v>1119</v>
      </c>
      <c r="F46" s="4" t="s">
        <v>1120</v>
      </c>
      <c r="G46" s="4" t="s">
        <v>1121</v>
      </c>
      <c r="H46" s="4" t="s">
        <v>1122</v>
      </c>
      <c r="I46" s="4" t="s">
        <v>1123</v>
      </c>
      <c r="J46" s="4" t="s">
        <v>1090</v>
      </c>
      <c r="K46" s="4" t="s">
        <v>1124</v>
      </c>
      <c r="L46" s="4" t="s">
        <v>2143</v>
      </c>
    </row>
    <row r="47" spans="1:12">
      <c r="A47" s="4">
        <v>46</v>
      </c>
      <c r="B47" s="4" t="s">
        <v>121</v>
      </c>
      <c r="C47" s="4" t="s">
        <v>1083</v>
      </c>
      <c r="D47" s="4" t="s">
        <v>1084</v>
      </c>
      <c r="E47" s="4" t="s">
        <v>1119</v>
      </c>
      <c r="F47" s="4" t="s">
        <v>1120</v>
      </c>
      <c r="G47" s="4" t="s">
        <v>1106</v>
      </c>
      <c r="H47" s="4" t="s">
        <v>1107</v>
      </c>
      <c r="I47" s="4" t="s">
        <v>1108</v>
      </c>
      <c r="J47" s="4" t="s">
        <v>1090</v>
      </c>
      <c r="K47" s="4" t="s">
        <v>1035</v>
      </c>
      <c r="L47" s="4" t="s">
        <v>2143</v>
      </c>
    </row>
    <row r="48" spans="1:12">
      <c r="A48" s="4">
        <v>47</v>
      </c>
      <c r="B48" s="4" t="s">
        <v>121</v>
      </c>
      <c r="C48" s="4" t="s">
        <v>1083</v>
      </c>
      <c r="D48" s="4" t="s">
        <v>1084</v>
      </c>
      <c r="E48" s="4" t="s">
        <v>1125</v>
      </c>
      <c r="F48" s="4" t="s">
        <v>1126</v>
      </c>
      <c r="G48" s="4" t="s">
        <v>2189</v>
      </c>
      <c r="H48" s="4" t="s">
        <v>2190</v>
      </c>
      <c r="I48" s="4" t="s">
        <v>2191</v>
      </c>
      <c r="J48" s="4" t="s">
        <v>2192</v>
      </c>
      <c r="K48" s="4" t="s">
        <v>1035</v>
      </c>
      <c r="L48" s="4" t="s">
        <v>2143</v>
      </c>
    </row>
    <row r="49" spans="1:12">
      <c r="A49" s="4">
        <v>48</v>
      </c>
      <c r="B49" s="4" t="s">
        <v>121</v>
      </c>
      <c r="C49" s="4" t="s">
        <v>1083</v>
      </c>
      <c r="D49" s="4" t="s">
        <v>1084</v>
      </c>
      <c r="E49" s="4" t="s">
        <v>1125</v>
      </c>
      <c r="F49" s="4" t="s">
        <v>1126</v>
      </c>
      <c r="G49" s="4" t="s">
        <v>1127</v>
      </c>
      <c r="H49" s="4" t="s">
        <v>1128</v>
      </c>
      <c r="I49" s="4" t="s">
        <v>1129</v>
      </c>
      <c r="J49" s="4" t="s">
        <v>1090</v>
      </c>
      <c r="K49" s="4" t="s">
        <v>1124</v>
      </c>
      <c r="L49" s="4" t="s">
        <v>2143</v>
      </c>
    </row>
    <row r="50" spans="1:12">
      <c r="A50" s="4">
        <v>49</v>
      </c>
      <c r="B50" s="4" t="s">
        <v>121</v>
      </c>
      <c r="C50" s="4" t="s">
        <v>1083</v>
      </c>
      <c r="D50" s="4" t="s">
        <v>1084</v>
      </c>
      <c r="E50" s="4" t="s">
        <v>1125</v>
      </c>
      <c r="F50" s="4" t="s">
        <v>1126</v>
      </c>
      <c r="G50" s="4" t="s">
        <v>1130</v>
      </c>
      <c r="H50" s="4" t="s">
        <v>1131</v>
      </c>
      <c r="I50" s="4" t="s">
        <v>1132</v>
      </c>
      <c r="J50" s="4" t="s">
        <v>1090</v>
      </c>
      <c r="K50" s="4" t="s">
        <v>1035</v>
      </c>
      <c r="L50" s="4" t="s">
        <v>2143</v>
      </c>
    </row>
    <row r="51" spans="1:12">
      <c r="A51" s="4">
        <v>50</v>
      </c>
      <c r="B51" s="4" t="s">
        <v>121</v>
      </c>
      <c r="C51" s="4" t="s">
        <v>1083</v>
      </c>
      <c r="D51" s="4" t="s">
        <v>1084</v>
      </c>
      <c r="E51" s="4" t="s">
        <v>1125</v>
      </c>
      <c r="F51" s="4" t="s">
        <v>1126</v>
      </c>
      <c r="G51" s="4" t="s">
        <v>1106</v>
      </c>
      <c r="H51" s="4" t="s">
        <v>1107</v>
      </c>
      <c r="I51" s="4" t="s">
        <v>1108</v>
      </c>
      <c r="J51" s="4" t="s">
        <v>1090</v>
      </c>
      <c r="K51" s="4" t="s">
        <v>1035</v>
      </c>
      <c r="L51" s="4" t="s">
        <v>2143</v>
      </c>
    </row>
    <row r="52" spans="1:12">
      <c r="A52" s="4">
        <v>51</v>
      </c>
      <c r="B52" s="4" t="s">
        <v>121</v>
      </c>
      <c r="C52" s="4" t="s">
        <v>1083</v>
      </c>
      <c r="D52" s="4" t="s">
        <v>1084</v>
      </c>
      <c r="E52" s="4" t="s">
        <v>1133</v>
      </c>
      <c r="F52" s="4" t="s">
        <v>1134</v>
      </c>
      <c r="G52" s="4" t="s">
        <v>1135</v>
      </c>
      <c r="H52" s="4" t="s">
        <v>1136</v>
      </c>
      <c r="I52" s="4" t="s">
        <v>1137</v>
      </c>
      <c r="J52" s="4" t="s">
        <v>1090</v>
      </c>
      <c r="K52" s="4" t="s">
        <v>1124</v>
      </c>
      <c r="L52" s="4" t="s">
        <v>2143</v>
      </c>
    </row>
    <row r="53" spans="1:12">
      <c r="A53" s="4">
        <v>52</v>
      </c>
      <c r="B53" s="4" t="s">
        <v>121</v>
      </c>
      <c r="C53" s="4" t="s">
        <v>1083</v>
      </c>
      <c r="D53" s="4" t="s">
        <v>1084</v>
      </c>
      <c r="E53" s="4" t="s">
        <v>1133</v>
      </c>
      <c r="F53" s="4" t="s">
        <v>1134</v>
      </c>
      <c r="G53" s="4" t="s">
        <v>2179</v>
      </c>
      <c r="H53" s="4" t="s">
        <v>2180</v>
      </c>
      <c r="I53" s="4" t="s">
        <v>2181</v>
      </c>
      <c r="J53" s="4" t="s">
        <v>1090</v>
      </c>
      <c r="K53" s="4" t="s">
        <v>1035</v>
      </c>
      <c r="L53" s="4" t="s">
        <v>2143</v>
      </c>
    </row>
    <row r="54" spans="1:12">
      <c r="A54" s="4">
        <v>53</v>
      </c>
      <c r="B54" s="4" t="s">
        <v>121</v>
      </c>
      <c r="C54" s="4" t="s">
        <v>1083</v>
      </c>
      <c r="D54" s="4" t="s">
        <v>1084</v>
      </c>
      <c r="E54" s="4" t="s">
        <v>1133</v>
      </c>
      <c r="F54" s="4" t="s">
        <v>1134</v>
      </c>
      <c r="G54" s="4" t="s">
        <v>1106</v>
      </c>
      <c r="H54" s="4" t="s">
        <v>1107</v>
      </c>
      <c r="I54" s="4" t="s">
        <v>1108</v>
      </c>
      <c r="J54" s="4" t="s">
        <v>1090</v>
      </c>
      <c r="K54" s="4" t="s">
        <v>1035</v>
      </c>
      <c r="L54" s="4" t="s">
        <v>2143</v>
      </c>
    </row>
    <row r="55" spans="1:12">
      <c r="A55" s="4">
        <v>54</v>
      </c>
      <c r="B55" s="4" t="s">
        <v>121</v>
      </c>
      <c r="C55" s="4" t="s">
        <v>1083</v>
      </c>
      <c r="D55" s="4" t="s">
        <v>1084</v>
      </c>
      <c r="E55" s="4" t="s">
        <v>1138</v>
      </c>
      <c r="F55" s="4" t="s">
        <v>1139</v>
      </c>
      <c r="G55" s="4" t="s">
        <v>1106</v>
      </c>
      <c r="H55" s="4" t="s">
        <v>1107</v>
      </c>
      <c r="I55" s="4" t="s">
        <v>1108</v>
      </c>
      <c r="J55" s="4" t="s">
        <v>1090</v>
      </c>
      <c r="K55" s="4" t="s">
        <v>1035</v>
      </c>
      <c r="L55" s="4" t="s">
        <v>2143</v>
      </c>
    </row>
    <row r="56" spans="1:12">
      <c r="A56" s="4">
        <v>55</v>
      </c>
      <c r="B56" s="4" t="s">
        <v>121</v>
      </c>
      <c r="C56" s="4" t="s">
        <v>1140</v>
      </c>
      <c r="D56" s="4" t="s">
        <v>1141</v>
      </c>
      <c r="E56" s="4" t="s">
        <v>1142</v>
      </c>
      <c r="F56" s="4" t="s">
        <v>1143</v>
      </c>
      <c r="G56" s="4" t="s">
        <v>1148</v>
      </c>
      <c r="H56" s="4" t="s">
        <v>1149</v>
      </c>
      <c r="I56" s="4" t="s">
        <v>1150</v>
      </c>
      <c r="J56" s="4" t="s">
        <v>1147</v>
      </c>
      <c r="K56" s="4" t="s">
        <v>1035</v>
      </c>
      <c r="L56" s="4" t="s">
        <v>2143</v>
      </c>
    </row>
    <row r="57" spans="1:12">
      <c r="A57" s="4">
        <v>56</v>
      </c>
      <c r="B57" s="4" t="s">
        <v>121</v>
      </c>
      <c r="C57" s="4" t="s">
        <v>1140</v>
      </c>
      <c r="D57" s="4" t="s">
        <v>1141</v>
      </c>
      <c r="E57" s="4" t="s">
        <v>1142</v>
      </c>
      <c r="F57" s="4" t="s">
        <v>1143</v>
      </c>
      <c r="G57" s="4" t="s">
        <v>1144</v>
      </c>
      <c r="H57" s="4" t="s">
        <v>1145</v>
      </c>
      <c r="I57" s="4" t="s">
        <v>1146</v>
      </c>
      <c r="J57" s="4" t="s">
        <v>1147</v>
      </c>
      <c r="K57" s="4" t="s">
        <v>1124</v>
      </c>
      <c r="L57" s="4" t="s">
        <v>2143</v>
      </c>
    </row>
    <row r="58" spans="1:12">
      <c r="A58" s="4">
        <v>57</v>
      </c>
      <c r="B58" s="4" t="s">
        <v>121</v>
      </c>
      <c r="C58" s="4" t="s">
        <v>1140</v>
      </c>
      <c r="D58" s="4" t="s">
        <v>1141</v>
      </c>
      <c r="E58" s="4" t="s">
        <v>1140</v>
      </c>
      <c r="F58" s="4" t="s">
        <v>1141</v>
      </c>
      <c r="G58" s="4" t="s">
        <v>1148</v>
      </c>
      <c r="H58" s="4" t="s">
        <v>1149</v>
      </c>
      <c r="I58" s="4" t="s">
        <v>1150</v>
      </c>
      <c r="J58" s="4" t="s">
        <v>1147</v>
      </c>
      <c r="K58" s="4" t="s">
        <v>1035</v>
      </c>
      <c r="L58" s="4" t="s">
        <v>2143</v>
      </c>
    </row>
    <row r="59" spans="1:12">
      <c r="A59" s="4">
        <v>58</v>
      </c>
      <c r="B59" s="4" t="s">
        <v>121</v>
      </c>
      <c r="C59" s="4" t="s">
        <v>1140</v>
      </c>
      <c r="D59" s="4" t="s">
        <v>1141</v>
      </c>
      <c r="E59" s="4" t="s">
        <v>1140</v>
      </c>
      <c r="F59" s="4" t="s">
        <v>1141</v>
      </c>
      <c r="G59" s="4" t="s">
        <v>1151</v>
      </c>
      <c r="H59" s="4" t="s">
        <v>1152</v>
      </c>
      <c r="I59" s="4" t="s">
        <v>1153</v>
      </c>
      <c r="J59" s="4" t="s">
        <v>1147</v>
      </c>
      <c r="K59" s="4" t="s">
        <v>1154</v>
      </c>
      <c r="L59" s="4" t="s">
        <v>2143</v>
      </c>
    </row>
    <row r="60" spans="1:12">
      <c r="A60" s="4">
        <v>59</v>
      </c>
      <c r="B60" s="4" t="s">
        <v>121</v>
      </c>
      <c r="C60" s="4" t="s">
        <v>1140</v>
      </c>
      <c r="D60" s="4" t="s">
        <v>1141</v>
      </c>
      <c r="E60" s="4" t="s">
        <v>1140</v>
      </c>
      <c r="F60" s="4" t="s">
        <v>1141</v>
      </c>
      <c r="G60" s="4" t="s">
        <v>2196</v>
      </c>
      <c r="H60" s="4" t="s">
        <v>2197</v>
      </c>
      <c r="I60" s="4" t="s">
        <v>2198</v>
      </c>
      <c r="J60" s="4" t="s">
        <v>1147</v>
      </c>
      <c r="K60" s="4" t="s">
        <v>1035</v>
      </c>
      <c r="L60" s="4" t="s">
        <v>2143</v>
      </c>
    </row>
    <row r="61" spans="1:12">
      <c r="A61" s="4">
        <v>60</v>
      </c>
      <c r="B61" s="4" t="s">
        <v>121</v>
      </c>
      <c r="C61" s="4" t="s">
        <v>1140</v>
      </c>
      <c r="D61" s="4" t="s">
        <v>1141</v>
      </c>
      <c r="E61" s="4" t="s">
        <v>1155</v>
      </c>
      <c r="F61" s="4" t="s">
        <v>1156</v>
      </c>
      <c r="G61" s="4" t="s">
        <v>2199</v>
      </c>
      <c r="H61" s="4" t="s">
        <v>2200</v>
      </c>
      <c r="I61" s="4" t="s">
        <v>2201</v>
      </c>
      <c r="J61" s="4" t="s">
        <v>1147</v>
      </c>
      <c r="K61" s="4" t="s">
        <v>1124</v>
      </c>
      <c r="L61" s="4" t="s">
        <v>2143</v>
      </c>
    </row>
    <row r="62" spans="1:12">
      <c r="A62" s="4">
        <v>61</v>
      </c>
      <c r="B62" s="4" t="s">
        <v>121</v>
      </c>
      <c r="C62" s="4" t="s">
        <v>1140</v>
      </c>
      <c r="D62" s="4" t="s">
        <v>1141</v>
      </c>
      <c r="E62" s="4" t="s">
        <v>1155</v>
      </c>
      <c r="F62" s="4" t="s">
        <v>1156</v>
      </c>
      <c r="G62" s="4" t="s">
        <v>1148</v>
      </c>
      <c r="H62" s="4" t="s">
        <v>1149</v>
      </c>
      <c r="I62" s="4" t="s">
        <v>1150</v>
      </c>
      <c r="J62" s="4" t="s">
        <v>1147</v>
      </c>
      <c r="K62" s="4" t="s">
        <v>1035</v>
      </c>
      <c r="L62" s="4" t="s">
        <v>2143</v>
      </c>
    </row>
    <row r="63" spans="1:12">
      <c r="A63" s="4">
        <v>62</v>
      </c>
      <c r="B63" s="4" t="s">
        <v>121</v>
      </c>
      <c r="C63" s="4" t="s">
        <v>1140</v>
      </c>
      <c r="D63" s="4" t="s">
        <v>1141</v>
      </c>
      <c r="E63" s="4" t="s">
        <v>1155</v>
      </c>
      <c r="F63" s="4" t="s">
        <v>1156</v>
      </c>
      <c r="G63" s="4" t="s">
        <v>1157</v>
      </c>
      <c r="H63" s="4" t="s">
        <v>1158</v>
      </c>
      <c r="I63" s="4" t="s">
        <v>1159</v>
      </c>
      <c r="J63" s="4" t="s">
        <v>1147</v>
      </c>
      <c r="K63" s="4" t="s">
        <v>1035</v>
      </c>
      <c r="L63" s="4" t="s">
        <v>2143</v>
      </c>
    </row>
    <row r="64" spans="1:12">
      <c r="A64" s="4">
        <v>63</v>
      </c>
      <c r="B64" s="4" t="s">
        <v>121</v>
      </c>
      <c r="C64" s="4" t="s">
        <v>1140</v>
      </c>
      <c r="D64" s="4" t="s">
        <v>1141</v>
      </c>
      <c r="E64" s="4" t="s">
        <v>1160</v>
      </c>
      <c r="F64" s="4" t="s">
        <v>1161</v>
      </c>
      <c r="G64" s="4" t="s">
        <v>1162</v>
      </c>
      <c r="H64" s="4" t="s">
        <v>1163</v>
      </c>
      <c r="I64" s="4" t="s">
        <v>1164</v>
      </c>
      <c r="J64" s="4" t="s">
        <v>1147</v>
      </c>
      <c r="K64" s="4" t="s">
        <v>1035</v>
      </c>
      <c r="L64" s="4" t="s">
        <v>2143</v>
      </c>
    </row>
    <row r="65" spans="1:12">
      <c r="A65" s="4">
        <v>64</v>
      </c>
      <c r="B65" s="4" t="s">
        <v>121</v>
      </c>
      <c r="C65" s="4" t="s">
        <v>1140</v>
      </c>
      <c r="D65" s="4" t="s">
        <v>1141</v>
      </c>
      <c r="E65" s="4" t="s">
        <v>2202</v>
      </c>
      <c r="F65" s="4" t="s">
        <v>2203</v>
      </c>
      <c r="G65" s="4" t="s">
        <v>1148</v>
      </c>
      <c r="H65" s="4" t="s">
        <v>1149</v>
      </c>
      <c r="I65" s="4" t="s">
        <v>1150</v>
      </c>
      <c r="J65" s="4" t="s">
        <v>1147</v>
      </c>
      <c r="K65" s="4" t="s">
        <v>1035</v>
      </c>
      <c r="L65" s="4" t="s">
        <v>2143</v>
      </c>
    </row>
    <row r="66" spans="1:12">
      <c r="A66" s="4">
        <v>65</v>
      </c>
      <c r="B66" s="4" t="s">
        <v>121</v>
      </c>
      <c r="C66" s="4" t="s">
        <v>1140</v>
      </c>
      <c r="D66" s="4" t="s">
        <v>1141</v>
      </c>
      <c r="E66" s="4" t="s">
        <v>1165</v>
      </c>
      <c r="F66" s="4" t="s">
        <v>1166</v>
      </c>
      <c r="G66" s="4" t="s">
        <v>1167</v>
      </c>
      <c r="H66" s="4" t="s">
        <v>2204</v>
      </c>
      <c r="I66" s="4" t="s">
        <v>1168</v>
      </c>
      <c r="J66" s="4" t="s">
        <v>1147</v>
      </c>
      <c r="K66" s="4" t="s">
        <v>1035</v>
      </c>
      <c r="L66" s="4" t="s">
        <v>2143</v>
      </c>
    </row>
    <row r="67" spans="1:12">
      <c r="A67" s="4">
        <v>66</v>
      </c>
      <c r="B67" s="4" t="s">
        <v>121</v>
      </c>
      <c r="C67" s="4" t="s">
        <v>1140</v>
      </c>
      <c r="D67" s="4" t="s">
        <v>1141</v>
      </c>
      <c r="E67" s="4" t="s">
        <v>1165</v>
      </c>
      <c r="F67" s="4" t="s">
        <v>1166</v>
      </c>
      <c r="G67" s="4" t="s">
        <v>1148</v>
      </c>
      <c r="H67" s="4" t="s">
        <v>1149</v>
      </c>
      <c r="I67" s="4" t="s">
        <v>1150</v>
      </c>
      <c r="J67" s="4" t="s">
        <v>1147</v>
      </c>
      <c r="K67" s="4" t="s">
        <v>1035</v>
      </c>
      <c r="L67" s="4" t="s">
        <v>2143</v>
      </c>
    </row>
    <row r="68" spans="1:12">
      <c r="A68" s="4">
        <v>67</v>
      </c>
      <c r="B68" s="4" t="s">
        <v>121</v>
      </c>
      <c r="C68" s="4" t="s">
        <v>1140</v>
      </c>
      <c r="D68" s="4" t="s">
        <v>1141</v>
      </c>
      <c r="E68" s="4" t="s">
        <v>772</v>
      </c>
      <c r="F68" s="4" t="s">
        <v>1169</v>
      </c>
      <c r="G68" s="4" t="s">
        <v>2205</v>
      </c>
      <c r="H68" s="4" t="s">
        <v>2206</v>
      </c>
      <c r="I68" s="4" t="s">
        <v>2207</v>
      </c>
      <c r="J68" s="4" t="s">
        <v>1147</v>
      </c>
      <c r="K68" s="4" t="s">
        <v>1035</v>
      </c>
      <c r="L68" s="4" t="s">
        <v>2143</v>
      </c>
    </row>
    <row r="69" spans="1:12">
      <c r="A69" s="4">
        <v>68</v>
      </c>
      <c r="B69" s="4" t="s">
        <v>121</v>
      </c>
      <c r="C69" s="4" t="s">
        <v>1140</v>
      </c>
      <c r="D69" s="4" t="s">
        <v>1141</v>
      </c>
      <c r="E69" s="4" t="s">
        <v>772</v>
      </c>
      <c r="F69" s="4" t="s">
        <v>1169</v>
      </c>
      <c r="G69" s="4" t="s">
        <v>1170</v>
      </c>
      <c r="H69" s="4" t="s">
        <v>706</v>
      </c>
      <c r="I69" s="4" t="s">
        <v>1171</v>
      </c>
      <c r="J69" s="4" t="s">
        <v>1147</v>
      </c>
      <c r="K69" s="4" t="s">
        <v>1124</v>
      </c>
      <c r="L69" s="4" t="s">
        <v>2143</v>
      </c>
    </row>
    <row r="70" spans="1:12">
      <c r="A70" s="4">
        <v>69</v>
      </c>
      <c r="B70" s="4" t="s">
        <v>121</v>
      </c>
      <c r="C70" s="4" t="s">
        <v>1140</v>
      </c>
      <c r="D70" s="4" t="s">
        <v>1141</v>
      </c>
      <c r="E70" s="4" t="s">
        <v>2208</v>
      </c>
      <c r="F70" s="4" t="s">
        <v>2209</v>
      </c>
      <c r="G70" s="4" t="s">
        <v>1148</v>
      </c>
      <c r="H70" s="4" t="s">
        <v>1149</v>
      </c>
      <c r="I70" s="4" t="s">
        <v>1150</v>
      </c>
      <c r="J70" s="4" t="s">
        <v>1147</v>
      </c>
      <c r="K70" s="4" t="s">
        <v>1035</v>
      </c>
      <c r="L70" s="4" t="s">
        <v>2143</v>
      </c>
    </row>
    <row r="71" spans="1:12">
      <c r="A71" s="4">
        <v>70</v>
      </c>
      <c r="B71" s="4" t="s">
        <v>121</v>
      </c>
      <c r="C71" s="4" t="s">
        <v>1140</v>
      </c>
      <c r="D71" s="4" t="s">
        <v>1141</v>
      </c>
      <c r="E71" s="4" t="s">
        <v>2210</v>
      </c>
      <c r="F71" s="4" t="s">
        <v>2211</v>
      </c>
      <c r="G71" s="4" t="s">
        <v>1148</v>
      </c>
      <c r="H71" s="4" t="s">
        <v>1149</v>
      </c>
      <c r="I71" s="4" t="s">
        <v>1150</v>
      </c>
      <c r="J71" s="4" t="s">
        <v>1147</v>
      </c>
      <c r="K71" s="4" t="s">
        <v>1035</v>
      </c>
      <c r="L71" s="4" t="s">
        <v>2143</v>
      </c>
    </row>
    <row r="72" spans="1:12">
      <c r="A72" s="4">
        <v>71</v>
      </c>
      <c r="B72" s="4" t="s">
        <v>121</v>
      </c>
      <c r="C72" s="4" t="s">
        <v>1172</v>
      </c>
      <c r="D72" s="4" t="s">
        <v>1173</v>
      </c>
      <c r="E72" s="4" t="s">
        <v>1172</v>
      </c>
      <c r="F72" s="4" t="s">
        <v>1173</v>
      </c>
      <c r="G72" s="4" t="s">
        <v>1174</v>
      </c>
      <c r="H72" s="4" t="s">
        <v>1175</v>
      </c>
      <c r="I72" s="4" t="s">
        <v>1176</v>
      </c>
      <c r="J72" s="4" t="s">
        <v>1177</v>
      </c>
      <c r="K72" s="4" t="s">
        <v>1035</v>
      </c>
      <c r="L72" s="4" t="s">
        <v>2143</v>
      </c>
    </row>
    <row r="73" spans="1:12">
      <c r="A73" s="4">
        <v>72</v>
      </c>
      <c r="B73" s="4" t="s">
        <v>121</v>
      </c>
      <c r="C73" s="4" t="s">
        <v>1172</v>
      </c>
      <c r="D73" s="4" t="s">
        <v>1173</v>
      </c>
      <c r="E73" s="4" t="s">
        <v>2212</v>
      </c>
      <c r="F73" s="4" t="s">
        <v>2213</v>
      </c>
      <c r="G73" s="4" t="s">
        <v>1174</v>
      </c>
      <c r="H73" s="4" t="s">
        <v>1175</v>
      </c>
      <c r="I73" s="4" t="s">
        <v>1176</v>
      </c>
      <c r="J73" s="4" t="s">
        <v>1177</v>
      </c>
      <c r="K73" s="4" t="s">
        <v>1035</v>
      </c>
      <c r="L73" s="4" t="s">
        <v>2143</v>
      </c>
    </row>
    <row r="74" spans="1:12">
      <c r="A74" s="4">
        <v>73</v>
      </c>
      <c r="B74" s="4" t="s">
        <v>121</v>
      </c>
      <c r="C74" s="4" t="s">
        <v>1172</v>
      </c>
      <c r="D74" s="4" t="s">
        <v>1173</v>
      </c>
      <c r="E74" s="4" t="s">
        <v>2214</v>
      </c>
      <c r="F74" s="4" t="s">
        <v>2215</v>
      </c>
      <c r="G74" s="4" t="s">
        <v>1174</v>
      </c>
      <c r="H74" s="4" t="s">
        <v>1175</v>
      </c>
      <c r="I74" s="4" t="s">
        <v>1176</v>
      </c>
      <c r="J74" s="4" t="s">
        <v>1177</v>
      </c>
      <c r="K74" s="4" t="s">
        <v>1035</v>
      </c>
      <c r="L74" s="4" t="s">
        <v>2143</v>
      </c>
    </row>
    <row r="75" spans="1:12">
      <c r="A75" s="4">
        <v>74</v>
      </c>
      <c r="B75" s="4" t="s">
        <v>121</v>
      </c>
      <c r="C75" s="4" t="s">
        <v>1172</v>
      </c>
      <c r="D75" s="4" t="s">
        <v>1173</v>
      </c>
      <c r="E75" s="4" t="s">
        <v>2216</v>
      </c>
      <c r="F75" s="4" t="s">
        <v>2217</v>
      </c>
      <c r="G75" s="4" t="s">
        <v>1174</v>
      </c>
      <c r="H75" s="4" t="s">
        <v>1175</v>
      </c>
      <c r="I75" s="4" t="s">
        <v>1176</v>
      </c>
      <c r="J75" s="4" t="s">
        <v>1177</v>
      </c>
      <c r="K75" s="4" t="s">
        <v>1035</v>
      </c>
      <c r="L75" s="4" t="s">
        <v>2143</v>
      </c>
    </row>
    <row r="76" spans="1:12">
      <c r="A76" s="4">
        <v>75</v>
      </c>
      <c r="B76" s="4" t="s">
        <v>121</v>
      </c>
      <c r="C76" s="4" t="s">
        <v>1172</v>
      </c>
      <c r="D76" s="4" t="s">
        <v>1173</v>
      </c>
      <c r="E76" s="4" t="s">
        <v>2218</v>
      </c>
      <c r="F76" s="4" t="s">
        <v>2219</v>
      </c>
      <c r="G76" s="4" t="s">
        <v>1174</v>
      </c>
      <c r="H76" s="4" t="s">
        <v>1175</v>
      </c>
      <c r="I76" s="4" t="s">
        <v>1176</v>
      </c>
      <c r="J76" s="4" t="s">
        <v>1177</v>
      </c>
      <c r="K76" s="4" t="s">
        <v>1035</v>
      </c>
      <c r="L76" s="4" t="s">
        <v>2143</v>
      </c>
    </row>
    <row r="77" spans="1:12">
      <c r="A77" s="4">
        <v>76</v>
      </c>
      <c r="B77" s="4" t="s">
        <v>121</v>
      </c>
      <c r="C77" s="4" t="s">
        <v>1178</v>
      </c>
      <c r="D77" s="4" t="s">
        <v>1179</v>
      </c>
      <c r="E77" s="4" t="s">
        <v>1180</v>
      </c>
      <c r="F77" s="4" t="s">
        <v>1181</v>
      </c>
      <c r="G77" s="4" t="s">
        <v>1182</v>
      </c>
      <c r="H77" s="4" t="s">
        <v>1183</v>
      </c>
      <c r="I77" s="4" t="s">
        <v>1184</v>
      </c>
      <c r="J77" s="4" t="s">
        <v>1185</v>
      </c>
      <c r="K77" s="4" t="s">
        <v>1124</v>
      </c>
      <c r="L77" s="4" t="s">
        <v>2143</v>
      </c>
    </row>
    <row r="78" spans="1:12">
      <c r="A78" s="4">
        <v>77</v>
      </c>
      <c r="B78" s="4" t="s">
        <v>121</v>
      </c>
      <c r="C78" s="4" t="s">
        <v>1178</v>
      </c>
      <c r="D78" s="4" t="s">
        <v>1179</v>
      </c>
      <c r="E78" s="4" t="s">
        <v>1186</v>
      </c>
      <c r="F78" s="4" t="s">
        <v>1187</v>
      </c>
      <c r="G78" s="4" t="s">
        <v>1188</v>
      </c>
      <c r="H78" s="4" t="s">
        <v>1189</v>
      </c>
      <c r="I78" s="4" t="s">
        <v>1190</v>
      </c>
      <c r="J78" s="4" t="s">
        <v>1185</v>
      </c>
      <c r="K78" s="4" t="s">
        <v>1124</v>
      </c>
      <c r="L78" s="4" t="s">
        <v>2143</v>
      </c>
    </row>
    <row r="79" spans="1:12">
      <c r="A79" s="4">
        <v>78</v>
      </c>
      <c r="B79" s="4" t="s">
        <v>121</v>
      </c>
      <c r="C79" s="4" t="s">
        <v>1178</v>
      </c>
      <c r="D79" s="4" t="s">
        <v>1179</v>
      </c>
      <c r="E79" s="4" t="s">
        <v>1191</v>
      </c>
      <c r="F79" s="4" t="s">
        <v>1192</v>
      </c>
      <c r="G79" s="4" t="s">
        <v>1193</v>
      </c>
      <c r="H79" s="4" t="s">
        <v>1194</v>
      </c>
      <c r="I79" s="4" t="s">
        <v>1195</v>
      </c>
      <c r="J79" s="4" t="s">
        <v>1185</v>
      </c>
      <c r="K79" s="4" t="s">
        <v>1124</v>
      </c>
      <c r="L79" s="4" t="s">
        <v>2143</v>
      </c>
    </row>
    <row r="80" spans="1:12">
      <c r="A80" s="4">
        <v>79</v>
      </c>
      <c r="B80" s="4" t="s">
        <v>121</v>
      </c>
      <c r="C80" s="4" t="s">
        <v>1196</v>
      </c>
      <c r="D80" s="4" t="s">
        <v>1197</v>
      </c>
      <c r="E80" s="4" t="s">
        <v>1196</v>
      </c>
      <c r="F80" s="4" t="s">
        <v>1197</v>
      </c>
      <c r="G80" s="4" t="s">
        <v>1198</v>
      </c>
      <c r="H80" s="4" t="s">
        <v>1199</v>
      </c>
      <c r="I80" s="4" t="s">
        <v>1200</v>
      </c>
      <c r="J80" s="4" t="s">
        <v>1201</v>
      </c>
      <c r="K80" s="4" t="s">
        <v>1124</v>
      </c>
      <c r="L80" s="4" t="s">
        <v>2143</v>
      </c>
    </row>
    <row r="81" spans="1:12">
      <c r="A81" s="4">
        <v>80</v>
      </c>
      <c r="B81" s="4" t="s">
        <v>121</v>
      </c>
      <c r="C81" s="4" t="s">
        <v>1196</v>
      </c>
      <c r="D81" s="4" t="s">
        <v>1197</v>
      </c>
      <c r="E81" s="4" t="s">
        <v>2220</v>
      </c>
      <c r="F81" s="4" t="s">
        <v>2221</v>
      </c>
      <c r="G81" s="4" t="s">
        <v>1198</v>
      </c>
      <c r="H81" s="4" t="s">
        <v>1199</v>
      </c>
      <c r="I81" s="4" t="s">
        <v>1200</v>
      </c>
      <c r="J81" s="4" t="s">
        <v>1201</v>
      </c>
      <c r="K81" s="4" t="s">
        <v>1124</v>
      </c>
      <c r="L81" s="4" t="s">
        <v>2143</v>
      </c>
    </row>
    <row r="82" spans="1:12">
      <c r="A82" s="4">
        <v>81</v>
      </c>
      <c r="B82" s="4" t="s">
        <v>121</v>
      </c>
      <c r="C82" s="4" t="s">
        <v>1196</v>
      </c>
      <c r="D82" s="4" t="s">
        <v>1197</v>
      </c>
      <c r="E82" s="4" t="s">
        <v>2220</v>
      </c>
      <c r="F82" s="4" t="s">
        <v>2221</v>
      </c>
      <c r="G82" s="4" t="s">
        <v>1198</v>
      </c>
      <c r="H82" s="4" t="s">
        <v>1199</v>
      </c>
      <c r="I82" s="4" t="s">
        <v>1200</v>
      </c>
      <c r="J82" s="4" t="s">
        <v>1201</v>
      </c>
      <c r="K82" s="4" t="s">
        <v>1035</v>
      </c>
      <c r="L82" s="4" t="s">
        <v>2143</v>
      </c>
    </row>
    <row r="83" spans="1:12">
      <c r="A83" s="4">
        <v>82</v>
      </c>
      <c r="B83" s="4" t="s">
        <v>121</v>
      </c>
      <c r="C83" s="4" t="s">
        <v>1202</v>
      </c>
      <c r="D83" s="4" t="s">
        <v>1203</v>
      </c>
      <c r="E83" s="4" t="s">
        <v>1202</v>
      </c>
      <c r="F83" s="4" t="s">
        <v>1203</v>
      </c>
      <c r="G83" s="4" t="s">
        <v>1204</v>
      </c>
      <c r="H83" s="4" t="s">
        <v>1205</v>
      </c>
      <c r="I83" s="4" t="s">
        <v>1206</v>
      </c>
      <c r="J83" s="4" t="s">
        <v>1207</v>
      </c>
      <c r="K83" s="4" t="s">
        <v>1035</v>
      </c>
      <c r="L83" s="4" t="s">
        <v>2143</v>
      </c>
    </row>
    <row r="84" spans="1:12">
      <c r="A84" s="4">
        <v>83</v>
      </c>
      <c r="B84" s="4" t="s">
        <v>121</v>
      </c>
      <c r="C84" s="4" t="s">
        <v>1202</v>
      </c>
      <c r="D84" s="4" t="s">
        <v>1203</v>
      </c>
      <c r="E84" s="4" t="s">
        <v>1202</v>
      </c>
      <c r="F84" s="4" t="s">
        <v>1203</v>
      </c>
      <c r="G84" s="4" t="s">
        <v>1208</v>
      </c>
      <c r="H84" s="4" t="s">
        <v>1209</v>
      </c>
      <c r="I84" s="4" t="s">
        <v>1210</v>
      </c>
      <c r="J84" s="4" t="s">
        <v>1207</v>
      </c>
      <c r="K84" s="4" t="s">
        <v>1035</v>
      </c>
      <c r="L84" s="4" t="s">
        <v>2143</v>
      </c>
    </row>
    <row r="85" spans="1:12">
      <c r="A85" s="4">
        <v>84</v>
      </c>
      <c r="B85" s="4" t="s">
        <v>121</v>
      </c>
      <c r="C85" s="4" t="s">
        <v>1202</v>
      </c>
      <c r="D85" s="4" t="s">
        <v>1203</v>
      </c>
      <c r="E85" s="4" t="s">
        <v>1211</v>
      </c>
      <c r="F85" s="4" t="s">
        <v>1212</v>
      </c>
      <c r="G85" s="4" t="s">
        <v>1204</v>
      </c>
      <c r="H85" s="4" t="s">
        <v>1205</v>
      </c>
      <c r="I85" s="4" t="s">
        <v>1206</v>
      </c>
      <c r="J85" s="4" t="s">
        <v>1207</v>
      </c>
      <c r="K85" s="4" t="s">
        <v>1035</v>
      </c>
      <c r="L85" s="4" t="s">
        <v>2143</v>
      </c>
    </row>
    <row r="86" spans="1:12">
      <c r="A86" s="4">
        <v>85</v>
      </c>
      <c r="B86" s="4" t="s">
        <v>121</v>
      </c>
      <c r="C86" s="4" t="s">
        <v>1213</v>
      </c>
      <c r="D86" s="4" t="s">
        <v>1214</v>
      </c>
      <c r="E86" s="4" t="s">
        <v>1213</v>
      </c>
      <c r="F86" s="4" t="s">
        <v>1214</v>
      </c>
      <c r="G86" s="4" t="s">
        <v>1215</v>
      </c>
      <c r="H86" s="4" t="s">
        <v>1216</v>
      </c>
      <c r="I86" s="4" t="s">
        <v>1217</v>
      </c>
      <c r="J86" s="4" t="s">
        <v>1218</v>
      </c>
      <c r="K86" s="4" t="s">
        <v>1035</v>
      </c>
      <c r="L86" s="4" t="s">
        <v>2143</v>
      </c>
    </row>
    <row r="87" spans="1:12">
      <c r="A87" s="4">
        <v>86</v>
      </c>
      <c r="B87" s="4" t="s">
        <v>121</v>
      </c>
      <c r="C87" s="4" t="s">
        <v>1213</v>
      </c>
      <c r="D87" s="4" t="s">
        <v>1214</v>
      </c>
      <c r="E87" s="4" t="s">
        <v>1213</v>
      </c>
      <c r="F87" s="4" t="s">
        <v>1214</v>
      </c>
      <c r="G87" s="4" t="s">
        <v>2222</v>
      </c>
      <c r="H87" s="4" t="s">
        <v>2223</v>
      </c>
      <c r="I87" s="4" t="s">
        <v>2224</v>
      </c>
      <c r="J87" s="4" t="s">
        <v>1218</v>
      </c>
      <c r="K87" s="4" t="s">
        <v>1124</v>
      </c>
      <c r="L87" s="4" t="s">
        <v>2143</v>
      </c>
    </row>
    <row r="88" spans="1:12">
      <c r="A88" s="4">
        <v>87</v>
      </c>
      <c r="B88" s="4" t="s">
        <v>121</v>
      </c>
      <c r="C88" s="4" t="s">
        <v>1213</v>
      </c>
      <c r="D88" s="4" t="s">
        <v>1214</v>
      </c>
      <c r="E88" s="4" t="s">
        <v>1219</v>
      </c>
      <c r="F88" s="4" t="s">
        <v>1220</v>
      </c>
      <c r="G88" s="4" t="s">
        <v>2225</v>
      </c>
      <c r="H88" s="4" t="s">
        <v>2226</v>
      </c>
      <c r="I88" s="4" t="s">
        <v>2227</v>
      </c>
      <c r="J88" s="4" t="s">
        <v>1218</v>
      </c>
      <c r="K88" s="4" t="s">
        <v>1124</v>
      </c>
      <c r="L88" s="4" t="s">
        <v>2143</v>
      </c>
    </row>
    <row r="89" spans="1:12">
      <c r="A89" s="4">
        <v>88</v>
      </c>
      <c r="B89" s="4" t="s">
        <v>121</v>
      </c>
      <c r="C89" s="4" t="s">
        <v>1213</v>
      </c>
      <c r="D89" s="4" t="s">
        <v>1214</v>
      </c>
      <c r="E89" s="4" t="s">
        <v>1219</v>
      </c>
      <c r="F89" s="4" t="s">
        <v>1220</v>
      </c>
      <c r="G89" s="4" t="s">
        <v>1221</v>
      </c>
      <c r="H89" s="4" t="s">
        <v>1222</v>
      </c>
      <c r="I89" s="4" t="s">
        <v>1223</v>
      </c>
      <c r="J89" s="4" t="s">
        <v>1218</v>
      </c>
      <c r="K89" s="4" t="s">
        <v>1035</v>
      </c>
      <c r="L89" s="4" t="s">
        <v>2143</v>
      </c>
    </row>
    <row r="90" spans="1:12">
      <c r="A90" s="4">
        <v>89</v>
      </c>
      <c r="B90" s="4" t="s">
        <v>121</v>
      </c>
      <c r="C90" s="4" t="s">
        <v>1213</v>
      </c>
      <c r="D90" s="4" t="s">
        <v>1214</v>
      </c>
      <c r="E90" s="4" t="s">
        <v>1224</v>
      </c>
      <c r="F90" s="4" t="s">
        <v>1225</v>
      </c>
      <c r="G90" s="4" t="s">
        <v>1226</v>
      </c>
      <c r="H90" s="4" t="s">
        <v>1227</v>
      </c>
      <c r="I90" s="4" t="s">
        <v>1228</v>
      </c>
      <c r="J90" s="4" t="s">
        <v>1218</v>
      </c>
      <c r="K90" s="4" t="s">
        <v>1035</v>
      </c>
      <c r="L90" s="4" t="s">
        <v>2143</v>
      </c>
    </row>
    <row r="91" spans="1:12">
      <c r="A91" s="4">
        <v>90</v>
      </c>
      <c r="B91" s="4" t="s">
        <v>121</v>
      </c>
      <c r="C91" s="4" t="s">
        <v>1213</v>
      </c>
      <c r="D91" s="4" t="s">
        <v>1214</v>
      </c>
      <c r="E91" s="4" t="s">
        <v>1229</v>
      </c>
      <c r="F91" s="4" t="s">
        <v>1230</v>
      </c>
      <c r="G91" s="4" t="s">
        <v>1215</v>
      </c>
      <c r="H91" s="4" t="s">
        <v>1216</v>
      </c>
      <c r="I91" s="4" t="s">
        <v>1217</v>
      </c>
      <c r="J91" s="4" t="s">
        <v>1218</v>
      </c>
      <c r="K91" s="4" t="s">
        <v>1035</v>
      </c>
      <c r="L91" s="4" t="s">
        <v>2143</v>
      </c>
    </row>
    <row r="92" spans="1:12">
      <c r="A92" s="4">
        <v>91</v>
      </c>
      <c r="B92" s="4" t="s">
        <v>121</v>
      </c>
      <c r="C92" s="4" t="s">
        <v>1213</v>
      </c>
      <c r="D92" s="4" t="s">
        <v>1214</v>
      </c>
      <c r="E92" s="4" t="s">
        <v>1229</v>
      </c>
      <c r="F92" s="4" t="s">
        <v>1230</v>
      </c>
      <c r="G92" s="4" t="s">
        <v>1231</v>
      </c>
      <c r="H92" s="4" t="s">
        <v>1232</v>
      </c>
      <c r="I92" s="4" t="s">
        <v>1233</v>
      </c>
      <c r="J92" s="4" t="s">
        <v>1218</v>
      </c>
      <c r="K92" s="4" t="s">
        <v>1124</v>
      </c>
      <c r="L92" s="4" t="s">
        <v>2143</v>
      </c>
    </row>
    <row r="93" spans="1:12">
      <c r="A93" s="4">
        <v>92</v>
      </c>
      <c r="B93" s="4" t="s">
        <v>121</v>
      </c>
      <c r="C93" s="4" t="s">
        <v>1213</v>
      </c>
      <c r="D93" s="4" t="s">
        <v>1214</v>
      </c>
      <c r="E93" s="4" t="s">
        <v>1229</v>
      </c>
      <c r="F93" s="4" t="s">
        <v>1230</v>
      </c>
      <c r="G93" s="4" t="s">
        <v>1234</v>
      </c>
      <c r="H93" s="4" t="s">
        <v>1235</v>
      </c>
      <c r="I93" s="4" t="s">
        <v>1236</v>
      </c>
      <c r="J93" s="4" t="s">
        <v>1218</v>
      </c>
      <c r="K93" s="4" t="s">
        <v>1035</v>
      </c>
      <c r="L93" s="4" t="s">
        <v>2143</v>
      </c>
    </row>
    <row r="94" spans="1:12">
      <c r="A94" s="4">
        <v>93</v>
      </c>
      <c r="B94" s="4" t="s">
        <v>121</v>
      </c>
      <c r="C94" s="4" t="s">
        <v>1237</v>
      </c>
      <c r="D94" s="4" t="s">
        <v>1238</v>
      </c>
      <c r="E94" s="4" t="s">
        <v>1239</v>
      </c>
      <c r="F94" s="4" t="s">
        <v>1240</v>
      </c>
      <c r="G94" s="4" t="s">
        <v>1241</v>
      </c>
      <c r="H94" s="4" t="s">
        <v>1242</v>
      </c>
      <c r="I94" s="4" t="s">
        <v>1243</v>
      </c>
      <c r="J94" s="4" t="s">
        <v>1244</v>
      </c>
      <c r="K94" s="4" t="s">
        <v>1154</v>
      </c>
      <c r="L94" s="4" t="s">
        <v>2143</v>
      </c>
    </row>
    <row r="95" spans="1:12">
      <c r="A95" s="4">
        <v>94</v>
      </c>
      <c r="B95" s="4" t="s">
        <v>121</v>
      </c>
      <c r="C95" s="4" t="s">
        <v>1237</v>
      </c>
      <c r="D95" s="4" t="s">
        <v>1238</v>
      </c>
      <c r="E95" s="4" t="s">
        <v>1239</v>
      </c>
      <c r="F95" s="4" t="s">
        <v>1240</v>
      </c>
      <c r="G95" s="4" t="s">
        <v>2228</v>
      </c>
      <c r="H95" s="4" t="s">
        <v>2229</v>
      </c>
      <c r="I95" s="4" t="s">
        <v>2230</v>
      </c>
      <c r="J95" s="4" t="s">
        <v>1244</v>
      </c>
      <c r="K95" s="4" t="s">
        <v>1035</v>
      </c>
      <c r="L95" s="4" t="s">
        <v>2143</v>
      </c>
    </row>
    <row r="96" spans="1:12">
      <c r="A96" s="4">
        <v>95</v>
      </c>
      <c r="B96" s="4" t="s">
        <v>121</v>
      </c>
      <c r="C96" s="4" t="s">
        <v>1237</v>
      </c>
      <c r="D96" s="4" t="s">
        <v>1238</v>
      </c>
      <c r="E96" s="4" t="s">
        <v>1239</v>
      </c>
      <c r="F96" s="4" t="s">
        <v>1240</v>
      </c>
      <c r="G96" s="4" t="s">
        <v>1245</v>
      </c>
      <c r="H96" s="4" t="s">
        <v>2231</v>
      </c>
      <c r="I96" s="4" t="s">
        <v>1246</v>
      </c>
      <c r="J96" s="4" t="s">
        <v>1244</v>
      </c>
      <c r="K96" s="4" t="s">
        <v>1035</v>
      </c>
      <c r="L96" s="4" t="s">
        <v>2143</v>
      </c>
    </row>
    <row r="97" spans="1:12">
      <c r="A97" s="4">
        <v>96</v>
      </c>
      <c r="B97" s="4" t="s">
        <v>121</v>
      </c>
      <c r="C97" s="4" t="s">
        <v>1237</v>
      </c>
      <c r="D97" s="4" t="s">
        <v>1238</v>
      </c>
      <c r="E97" s="4" t="s">
        <v>1237</v>
      </c>
      <c r="F97" s="4" t="s">
        <v>1238</v>
      </c>
      <c r="G97" s="4" t="s">
        <v>2228</v>
      </c>
      <c r="H97" s="4" t="s">
        <v>2229</v>
      </c>
      <c r="I97" s="4" t="s">
        <v>2230</v>
      </c>
      <c r="J97" s="4" t="s">
        <v>1244</v>
      </c>
      <c r="K97" s="4" t="s">
        <v>1035</v>
      </c>
      <c r="L97" s="4" t="s">
        <v>2143</v>
      </c>
    </row>
    <row r="98" spans="1:12">
      <c r="A98" s="4">
        <v>97</v>
      </c>
      <c r="B98" s="4" t="s">
        <v>121</v>
      </c>
      <c r="C98" s="4" t="s">
        <v>1237</v>
      </c>
      <c r="D98" s="4" t="s">
        <v>1238</v>
      </c>
      <c r="E98" s="4" t="s">
        <v>1237</v>
      </c>
      <c r="F98" s="4" t="s">
        <v>1238</v>
      </c>
      <c r="G98" s="4" t="s">
        <v>1245</v>
      </c>
      <c r="H98" s="4" t="s">
        <v>2231</v>
      </c>
      <c r="I98" s="4" t="s">
        <v>1246</v>
      </c>
      <c r="J98" s="4" t="s">
        <v>1244</v>
      </c>
      <c r="K98" s="4" t="s">
        <v>1035</v>
      </c>
      <c r="L98" s="4" t="s">
        <v>2143</v>
      </c>
    </row>
    <row r="99" spans="1:12">
      <c r="A99" s="4">
        <v>98</v>
      </c>
      <c r="B99" s="4" t="s">
        <v>121</v>
      </c>
      <c r="C99" s="4" t="s">
        <v>1237</v>
      </c>
      <c r="D99" s="4" t="s">
        <v>1238</v>
      </c>
      <c r="E99" s="4" t="s">
        <v>2232</v>
      </c>
      <c r="F99" s="4" t="s">
        <v>2233</v>
      </c>
      <c r="G99" s="4" t="s">
        <v>1245</v>
      </c>
      <c r="H99" s="4" t="s">
        <v>2231</v>
      </c>
      <c r="I99" s="4" t="s">
        <v>1246</v>
      </c>
      <c r="J99" s="4" t="s">
        <v>1244</v>
      </c>
      <c r="K99" s="4" t="s">
        <v>1035</v>
      </c>
      <c r="L99" s="4" t="s">
        <v>2143</v>
      </c>
    </row>
    <row r="100" spans="1:12">
      <c r="A100" s="4">
        <v>99</v>
      </c>
      <c r="B100" s="4" t="s">
        <v>121</v>
      </c>
      <c r="C100" s="4" t="s">
        <v>1237</v>
      </c>
      <c r="D100" s="4" t="s">
        <v>1238</v>
      </c>
      <c r="E100" s="4" t="s">
        <v>2234</v>
      </c>
      <c r="F100" s="4" t="s">
        <v>2235</v>
      </c>
      <c r="G100" s="4" t="s">
        <v>2228</v>
      </c>
      <c r="H100" s="4" t="s">
        <v>2229</v>
      </c>
      <c r="I100" s="4" t="s">
        <v>2230</v>
      </c>
      <c r="J100" s="4" t="s">
        <v>1244</v>
      </c>
      <c r="K100" s="4" t="s">
        <v>1035</v>
      </c>
      <c r="L100" s="4" t="s">
        <v>2143</v>
      </c>
    </row>
    <row r="101" spans="1:12">
      <c r="A101" s="4">
        <v>100</v>
      </c>
      <c r="B101" s="4" t="s">
        <v>121</v>
      </c>
      <c r="C101" s="4" t="s">
        <v>1237</v>
      </c>
      <c r="D101" s="4" t="s">
        <v>1238</v>
      </c>
      <c r="E101" s="4" t="s">
        <v>2234</v>
      </c>
      <c r="F101" s="4" t="s">
        <v>2235</v>
      </c>
      <c r="G101" s="4" t="s">
        <v>1245</v>
      </c>
      <c r="H101" s="4" t="s">
        <v>2231</v>
      </c>
      <c r="I101" s="4" t="s">
        <v>1246</v>
      </c>
      <c r="J101" s="4" t="s">
        <v>1244</v>
      </c>
      <c r="K101" s="4" t="s">
        <v>1035</v>
      </c>
      <c r="L101" s="4" t="s">
        <v>2143</v>
      </c>
    </row>
    <row r="102" spans="1:12">
      <c r="A102" s="4">
        <v>101</v>
      </c>
      <c r="B102" s="4" t="s">
        <v>121</v>
      </c>
      <c r="C102" s="4" t="s">
        <v>1237</v>
      </c>
      <c r="D102" s="4" t="s">
        <v>1238</v>
      </c>
      <c r="E102" s="4" t="s">
        <v>2236</v>
      </c>
      <c r="F102" s="4" t="s">
        <v>2237</v>
      </c>
      <c r="G102" s="4" t="s">
        <v>2228</v>
      </c>
      <c r="H102" s="4" t="s">
        <v>2229</v>
      </c>
      <c r="I102" s="4" t="s">
        <v>2230</v>
      </c>
      <c r="J102" s="4" t="s">
        <v>1244</v>
      </c>
      <c r="K102" s="4" t="s">
        <v>1035</v>
      </c>
      <c r="L102" s="4" t="s">
        <v>2143</v>
      </c>
    </row>
    <row r="103" spans="1:12">
      <c r="A103" s="4">
        <v>102</v>
      </c>
      <c r="B103" s="4" t="s">
        <v>121</v>
      </c>
      <c r="C103" s="4" t="s">
        <v>1237</v>
      </c>
      <c r="D103" s="4" t="s">
        <v>1238</v>
      </c>
      <c r="E103" s="4" t="s">
        <v>2236</v>
      </c>
      <c r="F103" s="4" t="s">
        <v>2237</v>
      </c>
      <c r="G103" s="4" t="s">
        <v>1245</v>
      </c>
      <c r="H103" s="4" t="s">
        <v>2231</v>
      </c>
      <c r="I103" s="4" t="s">
        <v>1246</v>
      </c>
      <c r="J103" s="4" t="s">
        <v>1244</v>
      </c>
      <c r="K103" s="4" t="s">
        <v>1035</v>
      </c>
      <c r="L103" s="4" t="s">
        <v>2143</v>
      </c>
    </row>
    <row r="104" spans="1:12">
      <c r="A104" s="4">
        <v>103</v>
      </c>
      <c r="B104" s="4" t="s">
        <v>121</v>
      </c>
      <c r="C104" s="4" t="s">
        <v>1237</v>
      </c>
      <c r="D104" s="4" t="s">
        <v>1238</v>
      </c>
      <c r="E104" s="4" t="s">
        <v>2238</v>
      </c>
      <c r="F104" s="4" t="s">
        <v>2239</v>
      </c>
      <c r="G104" s="4" t="s">
        <v>2228</v>
      </c>
      <c r="H104" s="4" t="s">
        <v>2229</v>
      </c>
      <c r="I104" s="4" t="s">
        <v>2230</v>
      </c>
      <c r="J104" s="4" t="s">
        <v>1244</v>
      </c>
      <c r="K104" s="4" t="s">
        <v>1035</v>
      </c>
      <c r="L104" s="4" t="s">
        <v>2143</v>
      </c>
    </row>
    <row r="105" spans="1:12">
      <c r="A105" s="4">
        <v>104</v>
      </c>
      <c r="B105" s="4" t="s">
        <v>121</v>
      </c>
      <c r="C105" s="4" t="s">
        <v>1237</v>
      </c>
      <c r="D105" s="4" t="s">
        <v>1238</v>
      </c>
      <c r="E105" s="4" t="s">
        <v>2238</v>
      </c>
      <c r="F105" s="4" t="s">
        <v>2239</v>
      </c>
      <c r="G105" s="4" t="s">
        <v>1245</v>
      </c>
      <c r="H105" s="4" t="s">
        <v>2231</v>
      </c>
      <c r="I105" s="4" t="s">
        <v>1246</v>
      </c>
      <c r="J105" s="4" t="s">
        <v>1244</v>
      </c>
      <c r="K105" s="4" t="s">
        <v>1035</v>
      </c>
      <c r="L105" s="4" t="s">
        <v>2143</v>
      </c>
    </row>
    <row r="106" spans="1:12">
      <c r="A106" s="4">
        <v>105</v>
      </c>
      <c r="B106" s="4" t="s">
        <v>121</v>
      </c>
      <c r="C106" s="4" t="s">
        <v>1237</v>
      </c>
      <c r="D106" s="4" t="s">
        <v>1238</v>
      </c>
      <c r="E106" s="4" t="s">
        <v>2240</v>
      </c>
      <c r="F106" s="4" t="s">
        <v>2241</v>
      </c>
      <c r="G106" s="4" t="s">
        <v>1245</v>
      </c>
      <c r="H106" s="4" t="s">
        <v>2231</v>
      </c>
      <c r="I106" s="4" t="s">
        <v>1246</v>
      </c>
      <c r="J106" s="4" t="s">
        <v>1244</v>
      </c>
      <c r="K106" s="4" t="s">
        <v>1035</v>
      </c>
      <c r="L106" s="4" t="s">
        <v>2143</v>
      </c>
    </row>
    <row r="107" spans="1:12">
      <c r="A107" s="4">
        <v>106</v>
      </c>
      <c r="B107" s="4" t="s">
        <v>121</v>
      </c>
      <c r="C107" s="4" t="s">
        <v>1247</v>
      </c>
      <c r="D107" s="4" t="s">
        <v>1248</v>
      </c>
      <c r="E107" s="4" t="s">
        <v>1247</v>
      </c>
      <c r="F107" s="4" t="s">
        <v>1248</v>
      </c>
      <c r="G107" s="4" t="s">
        <v>1249</v>
      </c>
      <c r="H107" s="4" t="s">
        <v>1250</v>
      </c>
      <c r="I107" s="4" t="s">
        <v>1251</v>
      </c>
      <c r="J107" s="4" t="s">
        <v>1252</v>
      </c>
      <c r="K107" s="4" t="s">
        <v>1035</v>
      </c>
      <c r="L107" s="4" t="s">
        <v>2143</v>
      </c>
    </row>
    <row r="108" spans="1:12">
      <c r="A108" s="4">
        <v>107</v>
      </c>
      <c r="B108" s="4" t="s">
        <v>121</v>
      </c>
      <c r="C108" s="4" t="s">
        <v>1247</v>
      </c>
      <c r="D108" s="4" t="s">
        <v>1248</v>
      </c>
      <c r="E108" s="4" t="s">
        <v>1247</v>
      </c>
      <c r="F108" s="4" t="s">
        <v>1248</v>
      </c>
      <c r="G108" s="4" t="s">
        <v>1253</v>
      </c>
      <c r="H108" s="4" t="s">
        <v>1254</v>
      </c>
      <c r="I108" s="4" t="s">
        <v>1255</v>
      </c>
      <c r="J108" s="4" t="s">
        <v>1252</v>
      </c>
      <c r="K108" s="4" t="s">
        <v>1035</v>
      </c>
      <c r="L108" s="4" t="s">
        <v>2143</v>
      </c>
    </row>
    <row r="109" spans="1:12">
      <c r="A109" s="4">
        <v>108</v>
      </c>
      <c r="B109" s="4" t="s">
        <v>121</v>
      </c>
      <c r="C109" s="4" t="s">
        <v>1247</v>
      </c>
      <c r="D109" s="4" t="s">
        <v>1248</v>
      </c>
      <c r="E109" s="4" t="s">
        <v>1247</v>
      </c>
      <c r="F109" s="4" t="s">
        <v>1248</v>
      </c>
      <c r="G109" s="4" t="s">
        <v>1256</v>
      </c>
      <c r="H109" s="4" t="s">
        <v>1257</v>
      </c>
      <c r="I109" s="4" t="s">
        <v>1258</v>
      </c>
      <c r="J109" s="4" t="s">
        <v>1252</v>
      </c>
      <c r="K109" s="4" t="s">
        <v>1035</v>
      </c>
      <c r="L109" s="4" t="s">
        <v>2143</v>
      </c>
    </row>
    <row r="110" spans="1:12">
      <c r="A110" s="4">
        <v>109</v>
      </c>
      <c r="B110" s="4" t="s">
        <v>121</v>
      </c>
      <c r="C110" s="4" t="s">
        <v>1247</v>
      </c>
      <c r="D110" s="4" t="s">
        <v>1248</v>
      </c>
      <c r="E110" s="4" t="s">
        <v>1259</v>
      </c>
      <c r="F110" s="4" t="s">
        <v>1260</v>
      </c>
      <c r="G110" s="4" t="s">
        <v>1261</v>
      </c>
      <c r="H110" s="4" t="s">
        <v>1262</v>
      </c>
      <c r="I110" s="4" t="s">
        <v>1263</v>
      </c>
      <c r="J110" s="4" t="s">
        <v>1252</v>
      </c>
      <c r="K110" s="4" t="s">
        <v>1035</v>
      </c>
      <c r="L110" s="4" t="s">
        <v>2143</v>
      </c>
    </row>
    <row r="111" spans="1:12">
      <c r="A111" s="4">
        <v>110</v>
      </c>
      <c r="B111" s="4" t="s">
        <v>121</v>
      </c>
      <c r="C111" s="4" t="s">
        <v>1264</v>
      </c>
      <c r="D111" s="4" t="s">
        <v>1265</v>
      </c>
      <c r="E111" s="4" t="s">
        <v>1264</v>
      </c>
      <c r="F111" s="4" t="s">
        <v>1265</v>
      </c>
      <c r="G111" s="4" t="s">
        <v>1266</v>
      </c>
      <c r="H111" s="4" t="s">
        <v>1267</v>
      </c>
      <c r="I111" s="4" t="s">
        <v>1268</v>
      </c>
      <c r="J111" s="4" t="s">
        <v>1269</v>
      </c>
      <c r="K111" s="4" t="s">
        <v>1035</v>
      </c>
      <c r="L111" s="4" t="s">
        <v>2143</v>
      </c>
    </row>
    <row r="112" spans="1:12">
      <c r="A112" s="4">
        <v>111</v>
      </c>
      <c r="B112" s="4" t="s">
        <v>121</v>
      </c>
      <c r="C112" s="4" t="s">
        <v>1264</v>
      </c>
      <c r="D112" s="4" t="s">
        <v>1265</v>
      </c>
      <c r="E112" s="4" t="s">
        <v>1264</v>
      </c>
      <c r="F112" s="4" t="s">
        <v>1265</v>
      </c>
      <c r="G112" s="4" t="s">
        <v>2242</v>
      </c>
      <c r="H112" s="4" t="s">
        <v>2243</v>
      </c>
      <c r="I112" s="4" t="s">
        <v>2244</v>
      </c>
      <c r="J112" s="4" t="s">
        <v>1269</v>
      </c>
      <c r="K112" s="4" t="s">
        <v>1035</v>
      </c>
      <c r="L112" s="4" t="s">
        <v>2143</v>
      </c>
    </row>
    <row r="113" spans="1:12">
      <c r="A113" s="4">
        <v>112</v>
      </c>
      <c r="B113" s="4" t="s">
        <v>121</v>
      </c>
      <c r="C113" s="4" t="s">
        <v>1264</v>
      </c>
      <c r="D113" s="4" t="s">
        <v>1265</v>
      </c>
      <c r="E113" s="4" t="s">
        <v>1270</v>
      </c>
      <c r="F113" s="4" t="s">
        <v>1271</v>
      </c>
      <c r="G113" s="4" t="s">
        <v>1272</v>
      </c>
      <c r="H113" s="4" t="s">
        <v>1273</v>
      </c>
      <c r="I113" s="4" t="s">
        <v>1274</v>
      </c>
      <c r="J113" s="4" t="s">
        <v>1269</v>
      </c>
      <c r="K113" s="4" t="s">
        <v>1035</v>
      </c>
      <c r="L113" s="4" t="s">
        <v>2143</v>
      </c>
    </row>
    <row r="114" spans="1:12">
      <c r="A114" s="4">
        <v>113</v>
      </c>
      <c r="B114" s="4" t="s">
        <v>121</v>
      </c>
      <c r="C114" s="4" t="s">
        <v>554</v>
      </c>
      <c r="D114" s="4" t="s">
        <v>1275</v>
      </c>
      <c r="E114" s="4" t="s">
        <v>554</v>
      </c>
      <c r="F114" s="4" t="s">
        <v>1275</v>
      </c>
      <c r="G114" s="4" t="s">
        <v>1276</v>
      </c>
      <c r="H114" s="4" t="s">
        <v>1277</v>
      </c>
      <c r="I114" s="4" t="s">
        <v>1278</v>
      </c>
      <c r="J114" s="4" t="s">
        <v>1279</v>
      </c>
      <c r="K114" s="4" t="s">
        <v>1035</v>
      </c>
      <c r="L114" s="4" t="s">
        <v>2143</v>
      </c>
    </row>
    <row r="115" spans="1:12">
      <c r="A115" s="4">
        <v>114</v>
      </c>
      <c r="B115" s="4" t="s">
        <v>121</v>
      </c>
      <c r="C115" s="4" t="s">
        <v>554</v>
      </c>
      <c r="D115" s="4" t="s">
        <v>1275</v>
      </c>
      <c r="E115" s="4" t="s">
        <v>554</v>
      </c>
      <c r="F115" s="4" t="s">
        <v>1275</v>
      </c>
      <c r="G115" s="4" t="s">
        <v>1280</v>
      </c>
      <c r="H115" s="4" t="s">
        <v>1281</v>
      </c>
      <c r="I115" s="4" t="s">
        <v>1282</v>
      </c>
      <c r="J115" s="4" t="s">
        <v>1279</v>
      </c>
      <c r="K115" s="4" t="s">
        <v>1035</v>
      </c>
      <c r="L115" s="4" t="s">
        <v>2143</v>
      </c>
    </row>
    <row r="116" spans="1:12">
      <c r="A116" s="4">
        <v>115</v>
      </c>
      <c r="B116" s="4" t="s">
        <v>121</v>
      </c>
      <c r="C116" s="4" t="s">
        <v>554</v>
      </c>
      <c r="D116" s="4" t="s">
        <v>1275</v>
      </c>
      <c r="E116" s="4" t="s">
        <v>554</v>
      </c>
      <c r="F116" s="4" t="s">
        <v>1275</v>
      </c>
      <c r="G116" s="4" t="s">
        <v>2245</v>
      </c>
      <c r="H116" s="4" t="s">
        <v>2246</v>
      </c>
      <c r="I116" s="4" t="s">
        <v>2247</v>
      </c>
      <c r="J116" s="4" t="s">
        <v>1286</v>
      </c>
      <c r="K116" s="4" t="s">
        <v>1035</v>
      </c>
      <c r="L116" s="4" t="s">
        <v>2143</v>
      </c>
    </row>
    <row r="117" spans="1:12">
      <c r="A117" s="4">
        <v>116</v>
      </c>
      <c r="B117" s="4" t="s">
        <v>121</v>
      </c>
      <c r="C117" s="4" t="s">
        <v>554</v>
      </c>
      <c r="D117" s="4" t="s">
        <v>1275</v>
      </c>
      <c r="E117" s="4" t="s">
        <v>554</v>
      </c>
      <c r="F117" s="4" t="s">
        <v>1275</v>
      </c>
      <c r="G117" s="4" t="s">
        <v>1283</v>
      </c>
      <c r="H117" s="4" t="s">
        <v>1284</v>
      </c>
      <c r="I117" s="4" t="s">
        <v>1285</v>
      </c>
      <c r="J117" s="4" t="s">
        <v>1286</v>
      </c>
      <c r="K117" s="4" t="s">
        <v>1035</v>
      </c>
      <c r="L117" s="4" t="s">
        <v>2143</v>
      </c>
    </row>
    <row r="118" spans="1:12">
      <c r="A118" s="4">
        <v>117</v>
      </c>
      <c r="B118" s="4" t="s">
        <v>121</v>
      </c>
      <c r="C118" s="4" t="s">
        <v>554</v>
      </c>
      <c r="D118" s="4" t="s">
        <v>1275</v>
      </c>
      <c r="E118" s="4" t="s">
        <v>1287</v>
      </c>
      <c r="F118" s="4" t="s">
        <v>1288</v>
      </c>
      <c r="G118" s="4" t="s">
        <v>1289</v>
      </c>
      <c r="H118" s="4" t="s">
        <v>1290</v>
      </c>
      <c r="I118" s="4" t="s">
        <v>1291</v>
      </c>
      <c r="J118" s="4" t="s">
        <v>1279</v>
      </c>
      <c r="K118" s="4" t="s">
        <v>1035</v>
      </c>
      <c r="L118" s="4" t="s">
        <v>2143</v>
      </c>
    </row>
    <row r="119" spans="1:12">
      <c r="A119" s="4">
        <v>118</v>
      </c>
      <c r="B119" s="4" t="s">
        <v>121</v>
      </c>
      <c r="C119" s="4" t="s">
        <v>554</v>
      </c>
      <c r="D119" s="4" t="s">
        <v>1275</v>
      </c>
      <c r="E119" s="4" t="s">
        <v>1287</v>
      </c>
      <c r="F119" s="4" t="s">
        <v>1288</v>
      </c>
      <c r="G119" s="4" t="s">
        <v>1292</v>
      </c>
      <c r="H119" s="4" t="s">
        <v>1293</v>
      </c>
      <c r="I119" s="4" t="s">
        <v>1294</v>
      </c>
      <c r="J119" s="4" t="s">
        <v>1279</v>
      </c>
      <c r="K119" s="4" t="s">
        <v>1035</v>
      </c>
      <c r="L119" s="4" t="s">
        <v>2143</v>
      </c>
    </row>
    <row r="120" spans="1:12">
      <c r="A120" s="4">
        <v>119</v>
      </c>
      <c r="B120" s="4" t="s">
        <v>121</v>
      </c>
      <c r="C120" s="4" t="s">
        <v>554</v>
      </c>
      <c r="D120" s="4" t="s">
        <v>1275</v>
      </c>
      <c r="E120" s="4" t="s">
        <v>1287</v>
      </c>
      <c r="F120" s="4" t="s">
        <v>1288</v>
      </c>
      <c r="G120" s="4" t="s">
        <v>2248</v>
      </c>
      <c r="H120" s="4" t="s">
        <v>2249</v>
      </c>
      <c r="I120" s="4" t="s">
        <v>2250</v>
      </c>
      <c r="J120" s="4" t="s">
        <v>1279</v>
      </c>
      <c r="K120" s="4" t="s">
        <v>1035</v>
      </c>
      <c r="L120" s="4" t="s">
        <v>2143</v>
      </c>
    </row>
    <row r="121" spans="1:12">
      <c r="A121" s="4">
        <v>120</v>
      </c>
      <c r="B121" s="4" t="s">
        <v>121</v>
      </c>
      <c r="C121" s="4" t="s">
        <v>554</v>
      </c>
      <c r="D121" s="4" t="s">
        <v>1275</v>
      </c>
      <c r="E121" s="4" t="s">
        <v>1295</v>
      </c>
      <c r="F121" s="4" t="s">
        <v>1296</v>
      </c>
      <c r="G121" s="4" t="s">
        <v>1297</v>
      </c>
      <c r="H121" s="4" t="s">
        <v>1298</v>
      </c>
      <c r="I121" s="4" t="s">
        <v>541</v>
      </c>
      <c r="J121" s="4" t="s">
        <v>1299</v>
      </c>
      <c r="K121" s="4" t="s">
        <v>1035</v>
      </c>
      <c r="L121" s="4" t="s">
        <v>2143</v>
      </c>
    </row>
    <row r="122" spans="1:12">
      <c r="A122" s="4">
        <v>121</v>
      </c>
      <c r="B122" s="4" t="s">
        <v>121</v>
      </c>
      <c r="C122" s="4" t="s">
        <v>554</v>
      </c>
      <c r="D122" s="4" t="s">
        <v>1275</v>
      </c>
      <c r="E122" s="4" t="s">
        <v>1295</v>
      </c>
      <c r="F122" s="4" t="s">
        <v>1296</v>
      </c>
      <c r="G122" s="4" t="s">
        <v>1300</v>
      </c>
      <c r="H122" s="4" t="s">
        <v>1301</v>
      </c>
      <c r="I122" s="4" t="s">
        <v>1302</v>
      </c>
      <c r="J122" s="4" t="s">
        <v>1279</v>
      </c>
      <c r="K122" s="4" t="s">
        <v>1035</v>
      </c>
      <c r="L122" s="4" t="s">
        <v>2143</v>
      </c>
    </row>
    <row r="123" spans="1:12">
      <c r="A123" s="4">
        <v>122</v>
      </c>
      <c r="B123" s="4" t="s">
        <v>121</v>
      </c>
      <c r="C123" s="4" t="s">
        <v>554</v>
      </c>
      <c r="D123" s="4" t="s">
        <v>1275</v>
      </c>
      <c r="E123" s="4" t="s">
        <v>1295</v>
      </c>
      <c r="F123" s="4" t="s">
        <v>1296</v>
      </c>
      <c r="G123" s="4" t="s">
        <v>1303</v>
      </c>
      <c r="H123" s="4" t="s">
        <v>1304</v>
      </c>
      <c r="I123" s="4" t="s">
        <v>1305</v>
      </c>
      <c r="J123" s="4" t="s">
        <v>1306</v>
      </c>
      <c r="K123" s="4" t="s">
        <v>1035</v>
      </c>
      <c r="L123" s="4" t="s">
        <v>2143</v>
      </c>
    </row>
    <row r="124" spans="1:12">
      <c r="A124" s="4">
        <v>123</v>
      </c>
      <c r="B124" s="4" t="s">
        <v>121</v>
      </c>
      <c r="C124" s="4" t="s">
        <v>554</v>
      </c>
      <c r="D124" s="4" t="s">
        <v>1275</v>
      </c>
      <c r="E124" s="4" t="s">
        <v>1295</v>
      </c>
      <c r="F124" s="4" t="s">
        <v>1296</v>
      </c>
      <c r="G124" s="4" t="s">
        <v>2251</v>
      </c>
      <c r="H124" s="4" t="s">
        <v>2252</v>
      </c>
      <c r="I124" s="4" t="s">
        <v>2253</v>
      </c>
      <c r="J124" s="4" t="s">
        <v>2254</v>
      </c>
      <c r="K124" s="4" t="s">
        <v>1035</v>
      </c>
      <c r="L124" s="4" t="s">
        <v>2143</v>
      </c>
    </row>
    <row r="125" spans="1:12">
      <c r="A125" s="4">
        <v>124</v>
      </c>
      <c r="B125" s="4" t="s">
        <v>121</v>
      </c>
      <c r="C125" s="4" t="s">
        <v>554</v>
      </c>
      <c r="D125" s="4" t="s">
        <v>1275</v>
      </c>
      <c r="E125" s="4" t="s">
        <v>1295</v>
      </c>
      <c r="F125" s="4" t="s">
        <v>1296</v>
      </c>
      <c r="G125" s="4" t="s">
        <v>2255</v>
      </c>
      <c r="H125" s="4" t="s">
        <v>2252</v>
      </c>
      <c r="I125" s="4" t="s">
        <v>2253</v>
      </c>
      <c r="J125" s="4" t="s">
        <v>1306</v>
      </c>
      <c r="K125" s="4" t="s">
        <v>1035</v>
      </c>
      <c r="L125" s="4" t="s">
        <v>2143</v>
      </c>
    </row>
    <row r="126" spans="1:12">
      <c r="A126" s="4">
        <v>125</v>
      </c>
      <c r="B126" s="4" t="s">
        <v>121</v>
      </c>
      <c r="C126" s="4" t="s">
        <v>554</v>
      </c>
      <c r="D126" s="4" t="s">
        <v>1275</v>
      </c>
      <c r="E126" s="4" t="s">
        <v>1295</v>
      </c>
      <c r="F126" s="4" t="s">
        <v>1296</v>
      </c>
      <c r="G126" s="4" t="s">
        <v>1307</v>
      </c>
      <c r="H126" s="4" t="s">
        <v>1308</v>
      </c>
      <c r="I126" s="4" t="s">
        <v>541</v>
      </c>
      <c r="J126" s="4" t="s">
        <v>1057</v>
      </c>
      <c r="K126" s="4" t="s">
        <v>1035</v>
      </c>
      <c r="L126" s="4" t="s">
        <v>2143</v>
      </c>
    </row>
    <row r="127" spans="1:12">
      <c r="A127" s="4">
        <v>126</v>
      </c>
      <c r="B127" s="4" t="s">
        <v>121</v>
      </c>
      <c r="C127" s="4" t="s">
        <v>554</v>
      </c>
      <c r="D127" s="4" t="s">
        <v>1275</v>
      </c>
      <c r="E127" s="4" t="s">
        <v>1309</v>
      </c>
      <c r="F127" s="4" t="s">
        <v>1310</v>
      </c>
      <c r="G127" s="4" t="s">
        <v>1297</v>
      </c>
      <c r="H127" s="4" t="s">
        <v>1298</v>
      </c>
      <c r="I127" s="4" t="s">
        <v>541</v>
      </c>
      <c r="J127" s="4" t="s">
        <v>1299</v>
      </c>
      <c r="K127" s="4" t="s">
        <v>1035</v>
      </c>
      <c r="L127" s="4" t="s">
        <v>2143</v>
      </c>
    </row>
    <row r="128" spans="1:12">
      <c r="A128" s="4">
        <v>127</v>
      </c>
      <c r="B128" s="4" t="s">
        <v>121</v>
      </c>
      <c r="C128" s="4" t="s">
        <v>554</v>
      </c>
      <c r="D128" s="4" t="s">
        <v>1275</v>
      </c>
      <c r="E128" s="4" t="s">
        <v>1309</v>
      </c>
      <c r="F128" s="4" t="s">
        <v>1310</v>
      </c>
      <c r="G128" s="4" t="s">
        <v>1311</v>
      </c>
      <c r="H128" s="4" t="s">
        <v>1312</v>
      </c>
      <c r="I128" s="4" t="s">
        <v>1313</v>
      </c>
      <c r="J128" s="4" t="s">
        <v>1279</v>
      </c>
      <c r="K128" s="4" t="s">
        <v>1035</v>
      </c>
      <c r="L128" s="4" t="s">
        <v>2143</v>
      </c>
    </row>
    <row r="129" spans="1:12">
      <c r="A129" s="4">
        <v>128</v>
      </c>
      <c r="B129" s="4" t="s">
        <v>121</v>
      </c>
      <c r="C129" s="4" t="s">
        <v>554</v>
      </c>
      <c r="D129" s="4" t="s">
        <v>1275</v>
      </c>
      <c r="E129" s="4" t="s">
        <v>1309</v>
      </c>
      <c r="F129" s="4" t="s">
        <v>1310</v>
      </c>
      <c r="G129" s="4" t="s">
        <v>1303</v>
      </c>
      <c r="H129" s="4" t="s">
        <v>1304</v>
      </c>
      <c r="I129" s="4" t="s">
        <v>1305</v>
      </c>
      <c r="J129" s="4" t="s">
        <v>1306</v>
      </c>
      <c r="K129" s="4" t="s">
        <v>1035</v>
      </c>
      <c r="L129" s="4" t="s">
        <v>2143</v>
      </c>
    </row>
    <row r="130" spans="1:12">
      <c r="A130" s="4">
        <v>129</v>
      </c>
      <c r="B130" s="4" t="s">
        <v>121</v>
      </c>
      <c r="C130" s="4" t="s">
        <v>554</v>
      </c>
      <c r="D130" s="4" t="s">
        <v>1275</v>
      </c>
      <c r="E130" s="4" t="s">
        <v>1309</v>
      </c>
      <c r="F130" s="4" t="s">
        <v>1310</v>
      </c>
      <c r="G130" s="4" t="s">
        <v>2251</v>
      </c>
      <c r="H130" s="4" t="s">
        <v>2252</v>
      </c>
      <c r="I130" s="4" t="s">
        <v>2253</v>
      </c>
      <c r="J130" s="4" t="s">
        <v>2254</v>
      </c>
      <c r="K130" s="4" t="s">
        <v>1035</v>
      </c>
      <c r="L130" s="4" t="s">
        <v>2143</v>
      </c>
    </row>
    <row r="131" spans="1:12">
      <c r="A131" s="4">
        <v>130</v>
      </c>
      <c r="B131" s="4" t="s">
        <v>121</v>
      </c>
      <c r="C131" s="4" t="s">
        <v>554</v>
      </c>
      <c r="D131" s="4" t="s">
        <v>1275</v>
      </c>
      <c r="E131" s="4" t="s">
        <v>1309</v>
      </c>
      <c r="F131" s="4" t="s">
        <v>1310</v>
      </c>
      <c r="G131" s="4" t="s">
        <v>2255</v>
      </c>
      <c r="H131" s="4" t="s">
        <v>2252</v>
      </c>
      <c r="I131" s="4" t="s">
        <v>2253</v>
      </c>
      <c r="J131" s="4" t="s">
        <v>1306</v>
      </c>
      <c r="K131" s="4" t="s">
        <v>1035</v>
      </c>
      <c r="L131" s="4" t="s">
        <v>2143</v>
      </c>
    </row>
    <row r="132" spans="1:12">
      <c r="A132" s="4">
        <v>131</v>
      </c>
      <c r="B132" s="4" t="s">
        <v>121</v>
      </c>
      <c r="C132" s="4" t="s">
        <v>554</v>
      </c>
      <c r="D132" s="4" t="s">
        <v>1275</v>
      </c>
      <c r="E132" s="4" t="s">
        <v>1309</v>
      </c>
      <c r="F132" s="4" t="s">
        <v>1310</v>
      </c>
      <c r="G132" s="4" t="s">
        <v>1307</v>
      </c>
      <c r="H132" s="4" t="s">
        <v>1308</v>
      </c>
      <c r="I132" s="4" t="s">
        <v>541</v>
      </c>
      <c r="J132" s="4" t="s">
        <v>1057</v>
      </c>
      <c r="K132" s="4" t="s">
        <v>1035</v>
      </c>
      <c r="L132" s="4" t="s">
        <v>2143</v>
      </c>
    </row>
    <row r="133" spans="1:12">
      <c r="A133" s="4">
        <v>132</v>
      </c>
      <c r="B133" s="4" t="s">
        <v>121</v>
      </c>
      <c r="C133" s="4" t="s">
        <v>554</v>
      </c>
      <c r="D133" s="4" t="s">
        <v>1275</v>
      </c>
      <c r="E133" s="4" t="s">
        <v>1314</v>
      </c>
      <c r="F133" s="4" t="s">
        <v>1315</v>
      </c>
      <c r="G133" s="4" t="s">
        <v>1316</v>
      </c>
      <c r="H133" s="4" t="s">
        <v>1317</v>
      </c>
      <c r="I133" s="4" t="s">
        <v>1318</v>
      </c>
      <c r="J133" s="4" t="s">
        <v>1279</v>
      </c>
      <c r="K133" s="4" t="s">
        <v>1035</v>
      </c>
      <c r="L133" s="4" t="s">
        <v>2143</v>
      </c>
    </row>
    <row r="134" spans="1:12">
      <c r="A134" s="4">
        <v>133</v>
      </c>
      <c r="B134" s="4" t="s">
        <v>121</v>
      </c>
      <c r="C134" s="4" t="s">
        <v>554</v>
      </c>
      <c r="D134" s="4" t="s">
        <v>1275</v>
      </c>
      <c r="E134" s="4" t="s">
        <v>1314</v>
      </c>
      <c r="F134" s="4" t="s">
        <v>1315</v>
      </c>
      <c r="G134" s="4" t="s">
        <v>2245</v>
      </c>
      <c r="H134" s="4" t="s">
        <v>2246</v>
      </c>
      <c r="I134" s="4" t="s">
        <v>2247</v>
      </c>
      <c r="J134" s="4" t="s">
        <v>1286</v>
      </c>
      <c r="K134" s="4" t="s">
        <v>1035</v>
      </c>
      <c r="L134" s="4" t="s">
        <v>2143</v>
      </c>
    </row>
    <row r="135" spans="1:12">
      <c r="A135" s="4">
        <v>134</v>
      </c>
      <c r="B135" s="4" t="s">
        <v>121</v>
      </c>
      <c r="C135" s="4" t="s">
        <v>554</v>
      </c>
      <c r="D135" s="4" t="s">
        <v>1275</v>
      </c>
      <c r="E135" s="4" t="s">
        <v>1314</v>
      </c>
      <c r="F135" s="4" t="s">
        <v>1315</v>
      </c>
      <c r="G135" s="4" t="s">
        <v>1319</v>
      </c>
      <c r="H135" s="4" t="s">
        <v>1320</v>
      </c>
      <c r="I135" s="4" t="s">
        <v>1321</v>
      </c>
      <c r="J135" s="4" t="s">
        <v>1279</v>
      </c>
      <c r="K135" s="4" t="s">
        <v>1035</v>
      </c>
      <c r="L135" s="4" t="s">
        <v>2143</v>
      </c>
    </row>
    <row r="136" spans="1:12">
      <c r="A136" s="4">
        <v>135</v>
      </c>
      <c r="B136" s="4" t="s">
        <v>121</v>
      </c>
      <c r="C136" s="4" t="s">
        <v>554</v>
      </c>
      <c r="D136" s="4" t="s">
        <v>1275</v>
      </c>
      <c r="E136" s="4" t="s">
        <v>1322</v>
      </c>
      <c r="F136" s="4" t="s">
        <v>1323</v>
      </c>
      <c r="G136" s="4" t="s">
        <v>1276</v>
      </c>
      <c r="H136" s="4" t="s">
        <v>1277</v>
      </c>
      <c r="I136" s="4" t="s">
        <v>1278</v>
      </c>
      <c r="J136" s="4" t="s">
        <v>1279</v>
      </c>
      <c r="K136" s="4" t="s">
        <v>1035</v>
      </c>
      <c r="L136" s="4" t="s">
        <v>2143</v>
      </c>
    </row>
    <row r="137" spans="1:12">
      <c r="A137" s="4">
        <v>136</v>
      </c>
      <c r="B137" s="4" t="s">
        <v>121</v>
      </c>
      <c r="C137" s="4" t="s">
        <v>554</v>
      </c>
      <c r="D137" s="4" t="s">
        <v>1275</v>
      </c>
      <c r="E137" s="4" t="s">
        <v>1322</v>
      </c>
      <c r="F137" s="4" t="s">
        <v>1323</v>
      </c>
      <c r="G137" s="4" t="s">
        <v>1283</v>
      </c>
      <c r="H137" s="4" t="s">
        <v>1284</v>
      </c>
      <c r="I137" s="4" t="s">
        <v>1285</v>
      </c>
      <c r="J137" s="4" t="s">
        <v>1286</v>
      </c>
      <c r="K137" s="4" t="s">
        <v>1035</v>
      </c>
      <c r="L137" s="4" t="s">
        <v>2143</v>
      </c>
    </row>
    <row r="138" spans="1:12">
      <c r="A138" s="4">
        <v>137</v>
      </c>
      <c r="B138" s="4" t="s">
        <v>121</v>
      </c>
      <c r="C138" s="4" t="s">
        <v>554</v>
      </c>
      <c r="D138" s="4" t="s">
        <v>1275</v>
      </c>
      <c r="E138" s="4" t="s">
        <v>1322</v>
      </c>
      <c r="F138" s="4" t="s">
        <v>1323</v>
      </c>
      <c r="G138" s="4" t="s">
        <v>2256</v>
      </c>
      <c r="H138" s="4" t="s">
        <v>2257</v>
      </c>
      <c r="I138" s="4" t="s">
        <v>2258</v>
      </c>
      <c r="J138" s="4" t="s">
        <v>1286</v>
      </c>
      <c r="K138" s="4" t="s">
        <v>1124</v>
      </c>
      <c r="L138" s="4" t="s">
        <v>2143</v>
      </c>
    </row>
    <row r="139" spans="1:12">
      <c r="A139" s="4">
        <v>138</v>
      </c>
      <c r="B139" s="4" t="s">
        <v>121</v>
      </c>
      <c r="C139" s="4" t="s">
        <v>554</v>
      </c>
      <c r="D139" s="4" t="s">
        <v>1275</v>
      </c>
      <c r="E139" s="4" t="s">
        <v>1322</v>
      </c>
      <c r="F139" s="4" t="s">
        <v>1323</v>
      </c>
      <c r="G139" s="4" t="s">
        <v>2256</v>
      </c>
      <c r="H139" s="4" t="s">
        <v>2257</v>
      </c>
      <c r="I139" s="4" t="s">
        <v>2258</v>
      </c>
      <c r="J139" s="4" t="s">
        <v>1286</v>
      </c>
      <c r="K139" s="4" t="s">
        <v>1091</v>
      </c>
      <c r="L139" s="4" t="s">
        <v>2143</v>
      </c>
    </row>
    <row r="140" spans="1:12">
      <c r="A140" s="4">
        <v>139</v>
      </c>
      <c r="B140" s="4" t="s">
        <v>121</v>
      </c>
      <c r="C140" s="4" t="s">
        <v>554</v>
      </c>
      <c r="D140" s="4" t="s">
        <v>1275</v>
      </c>
      <c r="E140" s="4" t="s">
        <v>1324</v>
      </c>
      <c r="F140" s="4" t="s">
        <v>1325</v>
      </c>
      <c r="G140" s="4" t="s">
        <v>1297</v>
      </c>
      <c r="H140" s="4" t="s">
        <v>1298</v>
      </c>
      <c r="I140" s="4" t="s">
        <v>541</v>
      </c>
      <c r="J140" s="4" t="s">
        <v>1299</v>
      </c>
      <c r="K140" s="4" t="s">
        <v>1035</v>
      </c>
      <c r="L140" s="4" t="s">
        <v>2143</v>
      </c>
    </row>
    <row r="141" spans="1:12">
      <c r="A141" s="4">
        <v>140</v>
      </c>
      <c r="B141" s="4" t="s">
        <v>121</v>
      </c>
      <c r="C141" s="4" t="s">
        <v>554</v>
      </c>
      <c r="D141" s="4" t="s">
        <v>1275</v>
      </c>
      <c r="E141" s="4" t="s">
        <v>1324</v>
      </c>
      <c r="F141" s="4" t="s">
        <v>1325</v>
      </c>
      <c r="G141" s="4" t="s">
        <v>1303</v>
      </c>
      <c r="H141" s="4" t="s">
        <v>1304</v>
      </c>
      <c r="I141" s="4" t="s">
        <v>1305</v>
      </c>
      <c r="J141" s="4" t="s">
        <v>1306</v>
      </c>
      <c r="K141" s="4" t="s">
        <v>1035</v>
      </c>
      <c r="L141" s="4" t="s">
        <v>2143</v>
      </c>
    </row>
    <row r="142" spans="1:12">
      <c r="A142" s="4">
        <v>141</v>
      </c>
      <c r="B142" s="4" t="s">
        <v>121</v>
      </c>
      <c r="C142" s="4" t="s">
        <v>554</v>
      </c>
      <c r="D142" s="4" t="s">
        <v>1275</v>
      </c>
      <c r="E142" s="4" t="s">
        <v>1324</v>
      </c>
      <c r="F142" s="4" t="s">
        <v>1325</v>
      </c>
      <c r="G142" s="4" t="s">
        <v>2251</v>
      </c>
      <c r="H142" s="4" t="s">
        <v>2252</v>
      </c>
      <c r="I142" s="4" t="s">
        <v>2253</v>
      </c>
      <c r="J142" s="4" t="s">
        <v>2254</v>
      </c>
      <c r="K142" s="4" t="s">
        <v>1035</v>
      </c>
      <c r="L142" s="4" t="s">
        <v>2143</v>
      </c>
    </row>
    <row r="143" spans="1:12">
      <c r="A143" s="4">
        <v>142</v>
      </c>
      <c r="B143" s="4" t="s">
        <v>121</v>
      </c>
      <c r="C143" s="4" t="s">
        <v>554</v>
      </c>
      <c r="D143" s="4" t="s">
        <v>1275</v>
      </c>
      <c r="E143" s="4" t="s">
        <v>1324</v>
      </c>
      <c r="F143" s="4" t="s">
        <v>1325</v>
      </c>
      <c r="G143" s="4" t="s">
        <v>2255</v>
      </c>
      <c r="H143" s="4" t="s">
        <v>2252</v>
      </c>
      <c r="I143" s="4" t="s">
        <v>2253</v>
      </c>
      <c r="J143" s="4" t="s">
        <v>1306</v>
      </c>
      <c r="K143" s="4" t="s">
        <v>1035</v>
      </c>
      <c r="L143" s="4" t="s">
        <v>2143</v>
      </c>
    </row>
    <row r="144" spans="1:12">
      <c r="A144" s="4">
        <v>143</v>
      </c>
      <c r="B144" s="4" t="s">
        <v>121</v>
      </c>
      <c r="C144" s="4" t="s">
        <v>554</v>
      </c>
      <c r="D144" s="4" t="s">
        <v>1275</v>
      </c>
      <c r="E144" s="4" t="s">
        <v>1324</v>
      </c>
      <c r="F144" s="4" t="s">
        <v>1325</v>
      </c>
      <c r="G144" s="4" t="s">
        <v>1307</v>
      </c>
      <c r="H144" s="4" t="s">
        <v>1308</v>
      </c>
      <c r="I144" s="4" t="s">
        <v>541</v>
      </c>
      <c r="J144" s="4" t="s">
        <v>1057</v>
      </c>
      <c r="K144" s="4" t="s">
        <v>1035</v>
      </c>
      <c r="L144" s="4" t="s">
        <v>2143</v>
      </c>
    </row>
    <row r="145" spans="1:12">
      <c r="A145" s="4">
        <v>144</v>
      </c>
      <c r="B145" s="4" t="s">
        <v>121</v>
      </c>
      <c r="C145" s="4" t="s">
        <v>554</v>
      </c>
      <c r="D145" s="4" t="s">
        <v>1275</v>
      </c>
      <c r="E145" s="4" t="s">
        <v>1326</v>
      </c>
      <c r="F145" s="4" t="s">
        <v>1327</v>
      </c>
      <c r="G145" s="4" t="s">
        <v>1297</v>
      </c>
      <c r="H145" s="4" t="s">
        <v>1298</v>
      </c>
      <c r="I145" s="4" t="s">
        <v>541</v>
      </c>
      <c r="J145" s="4" t="s">
        <v>1299</v>
      </c>
      <c r="K145" s="4" t="s">
        <v>1035</v>
      </c>
      <c r="L145" s="4" t="s">
        <v>2143</v>
      </c>
    </row>
    <row r="146" spans="1:12">
      <c r="A146" s="4">
        <v>145</v>
      </c>
      <c r="B146" s="4" t="s">
        <v>121</v>
      </c>
      <c r="C146" s="4" t="s">
        <v>554</v>
      </c>
      <c r="D146" s="4" t="s">
        <v>1275</v>
      </c>
      <c r="E146" s="4" t="s">
        <v>1326</v>
      </c>
      <c r="F146" s="4" t="s">
        <v>1327</v>
      </c>
      <c r="G146" s="4" t="s">
        <v>2259</v>
      </c>
      <c r="H146" s="4" t="s">
        <v>2260</v>
      </c>
      <c r="I146" s="4" t="s">
        <v>2261</v>
      </c>
      <c r="J146" s="4" t="s">
        <v>2031</v>
      </c>
      <c r="K146" s="4" t="s">
        <v>1035</v>
      </c>
      <c r="L146" s="4" t="s">
        <v>2143</v>
      </c>
    </row>
    <row r="147" spans="1:12">
      <c r="A147" s="4">
        <v>146</v>
      </c>
      <c r="B147" s="4" t="s">
        <v>121</v>
      </c>
      <c r="C147" s="4" t="s">
        <v>554</v>
      </c>
      <c r="D147" s="4" t="s">
        <v>1275</v>
      </c>
      <c r="E147" s="4" t="s">
        <v>1326</v>
      </c>
      <c r="F147" s="4" t="s">
        <v>1327</v>
      </c>
      <c r="G147" s="4" t="s">
        <v>1303</v>
      </c>
      <c r="H147" s="4" t="s">
        <v>1304</v>
      </c>
      <c r="I147" s="4" t="s">
        <v>1305</v>
      </c>
      <c r="J147" s="4" t="s">
        <v>1306</v>
      </c>
      <c r="K147" s="4" t="s">
        <v>1035</v>
      </c>
      <c r="L147" s="4" t="s">
        <v>2143</v>
      </c>
    </row>
    <row r="148" spans="1:12">
      <c r="A148" s="4">
        <v>147</v>
      </c>
      <c r="B148" s="4" t="s">
        <v>121</v>
      </c>
      <c r="C148" s="4" t="s">
        <v>554</v>
      </c>
      <c r="D148" s="4" t="s">
        <v>1275</v>
      </c>
      <c r="E148" s="4" t="s">
        <v>1326</v>
      </c>
      <c r="F148" s="4" t="s">
        <v>1327</v>
      </c>
      <c r="G148" s="4" t="s">
        <v>2251</v>
      </c>
      <c r="H148" s="4" t="s">
        <v>2252</v>
      </c>
      <c r="I148" s="4" t="s">
        <v>2253</v>
      </c>
      <c r="J148" s="4" t="s">
        <v>2254</v>
      </c>
      <c r="K148" s="4" t="s">
        <v>1124</v>
      </c>
      <c r="L148" s="4" t="s">
        <v>2143</v>
      </c>
    </row>
    <row r="149" spans="1:12">
      <c r="A149" s="4">
        <v>148</v>
      </c>
      <c r="B149" s="4" t="s">
        <v>121</v>
      </c>
      <c r="C149" s="4" t="s">
        <v>554</v>
      </c>
      <c r="D149" s="4" t="s">
        <v>1275</v>
      </c>
      <c r="E149" s="4" t="s">
        <v>1326</v>
      </c>
      <c r="F149" s="4" t="s">
        <v>1327</v>
      </c>
      <c r="G149" s="4" t="s">
        <v>1307</v>
      </c>
      <c r="H149" s="4" t="s">
        <v>1308</v>
      </c>
      <c r="I149" s="4" t="s">
        <v>541</v>
      </c>
      <c r="J149" s="4" t="s">
        <v>1057</v>
      </c>
      <c r="K149" s="4" t="s">
        <v>1035</v>
      </c>
      <c r="L149" s="4" t="s">
        <v>2143</v>
      </c>
    </row>
    <row r="150" spans="1:12">
      <c r="A150" s="4">
        <v>149</v>
      </c>
      <c r="B150" s="4" t="s">
        <v>121</v>
      </c>
      <c r="C150" s="4" t="s">
        <v>554</v>
      </c>
      <c r="D150" s="4" t="s">
        <v>1275</v>
      </c>
      <c r="E150" s="4" t="s">
        <v>1328</v>
      </c>
      <c r="F150" s="4" t="s">
        <v>1329</v>
      </c>
      <c r="G150" s="4" t="s">
        <v>1297</v>
      </c>
      <c r="H150" s="4" t="s">
        <v>1298</v>
      </c>
      <c r="I150" s="4" t="s">
        <v>541</v>
      </c>
      <c r="J150" s="4" t="s">
        <v>1299</v>
      </c>
      <c r="K150" s="4" t="s">
        <v>1035</v>
      </c>
      <c r="L150" s="4" t="s">
        <v>2143</v>
      </c>
    </row>
    <row r="151" spans="1:12">
      <c r="A151" s="4">
        <v>150</v>
      </c>
      <c r="B151" s="4" t="s">
        <v>121</v>
      </c>
      <c r="C151" s="4" t="s">
        <v>554</v>
      </c>
      <c r="D151" s="4" t="s">
        <v>1275</v>
      </c>
      <c r="E151" s="4" t="s">
        <v>1328</v>
      </c>
      <c r="F151" s="4" t="s">
        <v>1329</v>
      </c>
      <c r="G151" s="4" t="s">
        <v>1330</v>
      </c>
      <c r="H151" s="4" t="s">
        <v>2262</v>
      </c>
      <c r="I151" s="4" t="s">
        <v>1331</v>
      </c>
      <c r="J151" s="4" t="s">
        <v>1279</v>
      </c>
      <c r="K151" s="4" t="s">
        <v>1035</v>
      </c>
      <c r="L151" s="4" t="s">
        <v>2143</v>
      </c>
    </row>
    <row r="152" spans="1:12">
      <c r="A152" s="4">
        <v>151</v>
      </c>
      <c r="B152" s="4" t="s">
        <v>121</v>
      </c>
      <c r="C152" s="4" t="s">
        <v>554</v>
      </c>
      <c r="D152" s="4" t="s">
        <v>1275</v>
      </c>
      <c r="E152" s="4" t="s">
        <v>1328</v>
      </c>
      <c r="F152" s="4" t="s">
        <v>1329</v>
      </c>
      <c r="G152" s="4" t="s">
        <v>2259</v>
      </c>
      <c r="H152" s="4" t="s">
        <v>2260</v>
      </c>
      <c r="I152" s="4" t="s">
        <v>2261</v>
      </c>
      <c r="J152" s="4" t="s">
        <v>2031</v>
      </c>
      <c r="K152" s="4" t="s">
        <v>1035</v>
      </c>
      <c r="L152" s="4" t="s">
        <v>2143</v>
      </c>
    </row>
    <row r="153" spans="1:12">
      <c r="A153" s="4">
        <v>152</v>
      </c>
      <c r="B153" s="4" t="s">
        <v>121</v>
      </c>
      <c r="C153" s="4" t="s">
        <v>554</v>
      </c>
      <c r="D153" s="4" t="s">
        <v>1275</v>
      </c>
      <c r="E153" s="4" t="s">
        <v>1328</v>
      </c>
      <c r="F153" s="4" t="s">
        <v>1329</v>
      </c>
      <c r="G153" s="4" t="s">
        <v>1303</v>
      </c>
      <c r="H153" s="4" t="s">
        <v>1304</v>
      </c>
      <c r="I153" s="4" t="s">
        <v>1305</v>
      </c>
      <c r="J153" s="4" t="s">
        <v>1306</v>
      </c>
      <c r="K153" s="4" t="s">
        <v>1035</v>
      </c>
      <c r="L153" s="4" t="s">
        <v>2143</v>
      </c>
    </row>
    <row r="154" spans="1:12">
      <c r="A154" s="4">
        <v>153</v>
      </c>
      <c r="B154" s="4" t="s">
        <v>121</v>
      </c>
      <c r="C154" s="4" t="s">
        <v>554</v>
      </c>
      <c r="D154" s="4" t="s">
        <v>1275</v>
      </c>
      <c r="E154" s="4" t="s">
        <v>1328</v>
      </c>
      <c r="F154" s="4" t="s">
        <v>1329</v>
      </c>
      <c r="G154" s="4" t="s">
        <v>2251</v>
      </c>
      <c r="H154" s="4" t="s">
        <v>2252</v>
      </c>
      <c r="I154" s="4" t="s">
        <v>2253</v>
      </c>
      <c r="J154" s="4" t="s">
        <v>2254</v>
      </c>
      <c r="K154" s="4" t="s">
        <v>1124</v>
      </c>
      <c r="L154" s="4" t="s">
        <v>2143</v>
      </c>
    </row>
    <row r="155" spans="1:12">
      <c r="A155" s="4">
        <v>154</v>
      </c>
      <c r="B155" s="4" t="s">
        <v>121</v>
      </c>
      <c r="C155" s="4" t="s">
        <v>554</v>
      </c>
      <c r="D155" s="4" t="s">
        <v>1275</v>
      </c>
      <c r="E155" s="4" t="s">
        <v>1328</v>
      </c>
      <c r="F155" s="4" t="s">
        <v>1329</v>
      </c>
      <c r="G155" s="4" t="s">
        <v>2255</v>
      </c>
      <c r="H155" s="4" t="s">
        <v>2252</v>
      </c>
      <c r="I155" s="4" t="s">
        <v>2253</v>
      </c>
      <c r="J155" s="4" t="s">
        <v>1306</v>
      </c>
      <c r="K155" s="4" t="s">
        <v>1035</v>
      </c>
      <c r="L155" s="4" t="s">
        <v>2143</v>
      </c>
    </row>
    <row r="156" spans="1:12">
      <c r="A156" s="4">
        <v>155</v>
      </c>
      <c r="B156" s="4" t="s">
        <v>121</v>
      </c>
      <c r="C156" s="4" t="s">
        <v>554</v>
      </c>
      <c r="D156" s="4" t="s">
        <v>1275</v>
      </c>
      <c r="E156" s="4" t="s">
        <v>1328</v>
      </c>
      <c r="F156" s="4" t="s">
        <v>1329</v>
      </c>
      <c r="G156" s="4" t="s">
        <v>1307</v>
      </c>
      <c r="H156" s="4" t="s">
        <v>1308</v>
      </c>
      <c r="I156" s="4" t="s">
        <v>541</v>
      </c>
      <c r="J156" s="4" t="s">
        <v>1057</v>
      </c>
      <c r="K156" s="4" t="s">
        <v>1035</v>
      </c>
      <c r="L156" s="4" t="s">
        <v>2143</v>
      </c>
    </row>
    <row r="157" spans="1:12">
      <c r="A157" s="4">
        <v>156</v>
      </c>
      <c r="B157" s="4" t="s">
        <v>121</v>
      </c>
      <c r="C157" s="4" t="s">
        <v>554</v>
      </c>
      <c r="D157" s="4" t="s">
        <v>1275</v>
      </c>
      <c r="E157" s="4" t="s">
        <v>1332</v>
      </c>
      <c r="F157" s="4" t="s">
        <v>1333</v>
      </c>
      <c r="G157" s="4" t="s">
        <v>1297</v>
      </c>
      <c r="H157" s="4" t="s">
        <v>1298</v>
      </c>
      <c r="I157" s="4" t="s">
        <v>541</v>
      </c>
      <c r="J157" s="4" t="s">
        <v>1299</v>
      </c>
      <c r="K157" s="4" t="s">
        <v>1035</v>
      </c>
      <c r="L157" s="4" t="s">
        <v>2143</v>
      </c>
    </row>
    <row r="158" spans="1:12">
      <c r="A158" s="4">
        <v>157</v>
      </c>
      <c r="B158" s="4" t="s">
        <v>121</v>
      </c>
      <c r="C158" s="4" t="s">
        <v>554</v>
      </c>
      <c r="D158" s="4" t="s">
        <v>1275</v>
      </c>
      <c r="E158" s="4" t="s">
        <v>1332</v>
      </c>
      <c r="F158" s="4" t="s">
        <v>1333</v>
      </c>
      <c r="G158" s="4" t="s">
        <v>2263</v>
      </c>
      <c r="H158" s="4" t="s">
        <v>2264</v>
      </c>
      <c r="I158" s="4" t="s">
        <v>2265</v>
      </c>
      <c r="J158" s="4" t="s">
        <v>1279</v>
      </c>
      <c r="K158" s="4" t="s">
        <v>1035</v>
      </c>
      <c r="L158" s="4" t="s">
        <v>2143</v>
      </c>
    </row>
    <row r="159" spans="1:12">
      <c r="A159" s="4">
        <v>158</v>
      </c>
      <c r="B159" s="4" t="s">
        <v>121</v>
      </c>
      <c r="C159" s="4" t="s">
        <v>554</v>
      </c>
      <c r="D159" s="4" t="s">
        <v>1275</v>
      </c>
      <c r="E159" s="4" t="s">
        <v>1332</v>
      </c>
      <c r="F159" s="4" t="s">
        <v>1333</v>
      </c>
      <c r="G159" s="4" t="s">
        <v>1303</v>
      </c>
      <c r="H159" s="4" t="s">
        <v>1304</v>
      </c>
      <c r="I159" s="4" t="s">
        <v>1305</v>
      </c>
      <c r="J159" s="4" t="s">
        <v>1306</v>
      </c>
      <c r="K159" s="4" t="s">
        <v>1035</v>
      </c>
      <c r="L159" s="4" t="s">
        <v>2143</v>
      </c>
    </row>
    <row r="160" spans="1:12">
      <c r="A160" s="4">
        <v>159</v>
      </c>
      <c r="B160" s="4" t="s">
        <v>121</v>
      </c>
      <c r="C160" s="4" t="s">
        <v>554</v>
      </c>
      <c r="D160" s="4" t="s">
        <v>1275</v>
      </c>
      <c r="E160" s="4" t="s">
        <v>1332</v>
      </c>
      <c r="F160" s="4" t="s">
        <v>1333</v>
      </c>
      <c r="G160" s="4" t="s">
        <v>1307</v>
      </c>
      <c r="H160" s="4" t="s">
        <v>1308</v>
      </c>
      <c r="I160" s="4" t="s">
        <v>541</v>
      </c>
      <c r="J160" s="4" t="s">
        <v>1057</v>
      </c>
      <c r="K160" s="4" t="s">
        <v>1035</v>
      </c>
      <c r="L160" s="4" t="s">
        <v>2143</v>
      </c>
    </row>
    <row r="161" spans="1:12">
      <c r="A161" s="4">
        <v>160</v>
      </c>
      <c r="B161" s="4" t="s">
        <v>121</v>
      </c>
      <c r="C161" s="4" t="s">
        <v>2266</v>
      </c>
      <c r="D161" s="4" t="s">
        <v>2267</v>
      </c>
      <c r="E161" s="4" t="s">
        <v>2266</v>
      </c>
      <c r="F161" s="4" t="s">
        <v>2267</v>
      </c>
      <c r="G161" s="4" t="s">
        <v>2268</v>
      </c>
      <c r="H161" s="4" t="s">
        <v>2269</v>
      </c>
      <c r="I161" s="4" t="s">
        <v>2270</v>
      </c>
      <c r="J161" s="4" t="s">
        <v>1340</v>
      </c>
      <c r="K161" s="4" t="s">
        <v>1124</v>
      </c>
      <c r="L161" s="4" t="s">
        <v>2143</v>
      </c>
    </row>
    <row r="162" spans="1:12">
      <c r="A162" s="4">
        <v>161</v>
      </c>
      <c r="B162" s="4" t="s">
        <v>121</v>
      </c>
      <c r="C162" s="4" t="s">
        <v>1334</v>
      </c>
      <c r="D162" s="4" t="s">
        <v>1335</v>
      </c>
      <c r="E162" s="4" t="s">
        <v>1165</v>
      </c>
      <c r="F162" s="4" t="s">
        <v>1336</v>
      </c>
      <c r="G162" s="4" t="s">
        <v>2268</v>
      </c>
      <c r="H162" s="4" t="s">
        <v>2269</v>
      </c>
      <c r="I162" s="4" t="s">
        <v>2270</v>
      </c>
      <c r="J162" s="4" t="s">
        <v>1340</v>
      </c>
      <c r="K162" s="4" t="s">
        <v>1124</v>
      </c>
      <c r="L162" s="4" t="s">
        <v>2143</v>
      </c>
    </row>
    <row r="163" spans="1:12">
      <c r="A163" s="4">
        <v>162</v>
      </c>
      <c r="B163" s="4" t="s">
        <v>121</v>
      </c>
      <c r="C163" s="4" t="s">
        <v>1334</v>
      </c>
      <c r="D163" s="4" t="s">
        <v>1335</v>
      </c>
      <c r="E163" s="4" t="s">
        <v>1165</v>
      </c>
      <c r="F163" s="4" t="s">
        <v>1336</v>
      </c>
      <c r="G163" s="4" t="s">
        <v>1337</v>
      </c>
      <c r="H163" s="4" t="s">
        <v>1338</v>
      </c>
      <c r="I163" s="4" t="s">
        <v>1339</v>
      </c>
      <c r="J163" s="4" t="s">
        <v>1340</v>
      </c>
      <c r="K163" s="4" t="s">
        <v>1124</v>
      </c>
      <c r="L163" s="4" t="s">
        <v>2143</v>
      </c>
    </row>
    <row r="164" spans="1:12">
      <c r="A164" s="4">
        <v>163</v>
      </c>
      <c r="B164" s="4" t="s">
        <v>121</v>
      </c>
      <c r="C164" s="4" t="s">
        <v>1334</v>
      </c>
      <c r="D164" s="4" t="s">
        <v>1335</v>
      </c>
      <c r="E164" s="4" t="s">
        <v>2271</v>
      </c>
      <c r="F164" s="4" t="s">
        <v>2272</v>
      </c>
      <c r="G164" s="4" t="s">
        <v>2268</v>
      </c>
      <c r="H164" s="4" t="s">
        <v>2269</v>
      </c>
      <c r="I164" s="4" t="s">
        <v>2270</v>
      </c>
      <c r="J164" s="4" t="s">
        <v>1340</v>
      </c>
      <c r="K164" s="4" t="s">
        <v>1124</v>
      </c>
      <c r="L164" s="4" t="s">
        <v>2143</v>
      </c>
    </row>
    <row r="165" spans="1:12">
      <c r="A165" s="4">
        <v>164</v>
      </c>
      <c r="B165" s="4" t="s">
        <v>121</v>
      </c>
      <c r="C165" s="4" t="s">
        <v>1334</v>
      </c>
      <c r="D165" s="4" t="s">
        <v>1335</v>
      </c>
      <c r="E165" s="4" t="s">
        <v>2271</v>
      </c>
      <c r="F165" s="4" t="s">
        <v>2272</v>
      </c>
      <c r="G165" s="4" t="s">
        <v>2268</v>
      </c>
      <c r="H165" s="4" t="s">
        <v>2269</v>
      </c>
      <c r="I165" s="4" t="s">
        <v>2270</v>
      </c>
      <c r="J165" s="4" t="s">
        <v>1340</v>
      </c>
      <c r="K165" s="4" t="s">
        <v>1091</v>
      </c>
      <c r="L165" s="4" t="s">
        <v>2143</v>
      </c>
    </row>
    <row r="166" spans="1:12">
      <c r="A166" s="4">
        <v>165</v>
      </c>
      <c r="B166" s="4" t="s">
        <v>121</v>
      </c>
      <c r="C166" s="4" t="s">
        <v>1334</v>
      </c>
      <c r="D166" s="4" t="s">
        <v>1335</v>
      </c>
      <c r="E166" s="4" t="s">
        <v>1341</v>
      </c>
      <c r="F166" s="4" t="s">
        <v>1342</v>
      </c>
      <c r="G166" s="4" t="s">
        <v>2268</v>
      </c>
      <c r="H166" s="4" t="s">
        <v>2269</v>
      </c>
      <c r="I166" s="4" t="s">
        <v>2270</v>
      </c>
      <c r="J166" s="4" t="s">
        <v>1340</v>
      </c>
      <c r="K166" s="4" t="s">
        <v>1124</v>
      </c>
      <c r="L166" s="4" t="s">
        <v>2143</v>
      </c>
    </row>
    <row r="167" spans="1:12">
      <c r="A167" s="4">
        <v>166</v>
      </c>
      <c r="B167" s="4" t="s">
        <v>121</v>
      </c>
      <c r="C167" s="4" t="s">
        <v>1334</v>
      </c>
      <c r="D167" s="4" t="s">
        <v>1335</v>
      </c>
      <c r="E167" s="4" t="s">
        <v>1341</v>
      </c>
      <c r="F167" s="4" t="s">
        <v>1342</v>
      </c>
      <c r="G167" s="4" t="s">
        <v>2268</v>
      </c>
      <c r="H167" s="4" t="s">
        <v>2269</v>
      </c>
      <c r="I167" s="4" t="s">
        <v>2270</v>
      </c>
      <c r="J167" s="4" t="s">
        <v>1340</v>
      </c>
      <c r="K167" s="4" t="s">
        <v>1091</v>
      </c>
      <c r="L167" s="4" t="s">
        <v>2143</v>
      </c>
    </row>
    <row r="168" spans="1:12">
      <c r="A168" s="4">
        <v>167</v>
      </c>
      <c r="B168" s="4" t="s">
        <v>121</v>
      </c>
      <c r="C168" s="4" t="s">
        <v>1334</v>
      </c>
      <c r="D168" s="4" t="s">
        <v>1335</v>
      </c>
      <c r="E168" s="4" t="s">
        <v>1341</v>
      </c>
      <c r="F168" s="4" t="s">
        <v>1342</v>
      </c>
      <c r="G168" s="4" t="s">
        <v>1343</v>
      </c>
      <c r="H168" s="4" t="s">
        <v>1344</v>
      </c>
      <c r="I168" s="4" t="s">
        <v>1345</v>
      </c>
      <c r="J168" s="4" t="s">
        <v>1340</v>
      </c>
      <c r="K168" s="4" t="s">
        <v>1124</v>
      </c>
      <c r="L168" s="4" t="s">
        <v>2143</v>
      </c>
    </row>
    <row r="169" spans="1:12">
      <c r="A169" s="4">
        <v>168</v>
      </c>
      <c r="B169" s="4" t="s">
        <v>121</v>
      </c>
      <c r="C169" s="4" t="s">
        <v>1346</v>
      </c>
      <c r="D169" s="4" t="s">
        <v>1347</v>
      </c>
      <c r="E169" s="4" t="s">
        <v>1346</v>
      </c>
      <c r="F169" s="4" t="s">
        <v>1347</v>
      </c>
      <c r="G169" s="4" t="s">
        <v>1348</v>
      </c>
      <c r="H169" s="4" t="s">
        <v>1349</v>
      </c>
      <c r="I169" s="4" t="s">
        <v>1350</v>
      </c>
      <c r="J169" s="4" t="s">
        <v>1351</v>
      </c>
      <c r="K169" s="4" t="s">
        <v>1035</v>
      </c>
      <c r="L169" s="4" t="s">
        <v>2143</v>
      </c>
    </row>
    <row r="170" spans="1:12">
      <c r="A170" s="4">
        <v>169</v>
      </c>
      <c r="B170" s="4" t="s">
        <v>121</v>
      </c>
      <c r="C170" s="4" t="s">
        <v>1346</v>
      </c>
      <c r="D170" s="4" t="s">
        <v>1347</v>
      </c>
      <c r="E170" s="4" t="s">
        <v>1346</v>
      </c>
      <c r="F170" s="4" t="s">
        <v>1347</v>
      </c>
      <c r="G170" s="4" t="s">
        <v>1352</v>
      </c>
      <c r="H170" s="4" t="s">
        <v>1353</v>
      </c>
      <c r="I170" s="4" t="s">
        <v>1354</v>
      </c>
      <c r="J170" s="4" t="s">
        <v>1351</v>
      </c>
      <c r="K170" s="4" t="s">
        <v>1035</v>
      </c>
      <c r="L170" s="4" t="s">
        <v>2143</v>
      </c>
    </row>
    <row r="171" spans="1:12">
      <c r="A171" s="4">
        <v>170</v>
      </c>
      <c r="B171" s="4" t="s">
        <v>121</v>
      </c>
      <c r="C171" s="4" t="s">
        <v>1346</v>
      </c>
      <c r="D171" s="4" t="s">
        <v>1347</v>
      </c>
      <c r="E171" s="4" t="s">
        <v>2273</v>
      </c>
      <c r="F171" s="4" t="s">
        <v>2274</v>
      </c>
      <c r="G171" s="4" t="s">
        <v>1348</v>
      </c>
      <c r="H171" s="4" t="s">
        <v>1349</v>
      </c>
      <c r="I171" s="4" t="s">
        <v>1350</v>
      </c>
      <c r="J171" s="4" t="s">
        <v>1351</v>
      </c>
      <c r="K171" s="4" t="s">
        <v>1035</v>
      </c>
      <c r="L171" s="4" t="s">
        <v>2143</v>
      </c>
    </row>
    <row r="172" spans="1:12">
      <c r="A172" s="4">
        <v>171</v>
      </c>
      <c r="B172" s="4" t="s">
        <v>121</v>
      </c>
      <c r="C172" s="4" t="s">
        <v>1355</v>
      </c>
      <c r="D172" s="4" t="s">
        <v>1356</v>
      </c>
      <c r="E172" s="4" t="s">
        <v>1357</v>
      </c>
      <c r="F172" s="4" t="s">
        <v>1358</v>
      </c>
      <c r="G172" s="4" t="s">
        <v>1359</v>
      </c>
      <c r="H172" s="4" t="s">
        <v>1360</v>
      </c>
      <c r="I172" s="4" t="s">
        <v>1361</v>
      </c>
      <c r="J172" s="4" t="s">
        <v>1362</v>
      </c>
      <c r="K172" s="4" t="s">
        <v>1035</v>
      </c>
      <c r="L172" s="4" t="s">
        <v>2143</v>
      </c>
    </row>
    <row r="173" spans="1:12">
      <c r="A173" s="4">
        <v>172</v>
      </c>
      <c r="B173" s="4" t="s">
        <v>121</v>
      </c>
      <c r="C173" s="4" t="s">
        <v>1355</v>
      </c>
      <c r="D173" s="4" t="s">
        <v>1356</v>
      </c>
      <c r="E173" s="4" t="s">
        <v>1357</v>
      </c>
      <c r="F173" s="4" t="s">
        <v>1358</v>
      </c>
      <c r="G173" s="4" t="s">
        <v>1363</v>
      </c>
      <c r="H173" s="4" t="s">
        <v>1364</v>
      </c>
      <c r="I173" s="4" t="s">
        <v>1365</v>
      </c>
      <c r="J173" s="4" t="s">
        <v>1362</v>
      </c>
      <c r="K173" s="4" t="s">
        <v>1035</v>
      </c>
      <c r="L173" s="4" t="s">
        <v>2143</v>
      </c>
    </row>
    <row r="174" spans="1:12">
      <c r="A174" s="4">
        <v>173</v>
      </c>
      <c r="B174" s="4" t="s">
        <v>121</v>
      </c>
      <c r="C174" s="4" t="s">
        <v>1355</v>
      </c>
      <c r="D174" s="4" t="s">
        <v>1356</v>
      </c>
      <c r="E174" s="4" t="s">
        <v>1366</v>
      </c>
      <c r="F174" s="4" t="s">
        <v>1367</v>
      </c>
      <c r="G174" s="4" t="s">
        <v>1368</v>
      </c>
      <c r="H174" s="4" t="s">
        <v>1369</v>
      </c>
      <c r="I174" s="4" t="s">
        <v>502</v>
      </c>
      <c r="J174" s="4" t="s">
        <v>1370</v>
      </c>
      <c r="K174" s="4" t="s">
        <v>1035</v>
      </c>
      <c r="L174" s="4" t="s">
        <v>2143</v>
      </c>
    </row>
    <row r="175" spans="1:12">
      <c r="A175" s="4">
        <v>174</v>
      </c>
      <c r="B175" s="4" t="s">
        <v>121</v>
      </c>
      <c r="C175" s="4" t="s">
        <v>1355</v>
      </c>
      <c r="D175" s="4" t="s">
        <v>1356</v>
      </c>
      <c r="E175" s="4" t="s">
        <v>1366</v>
      </c>
      <c r="F175" s="4" t="s">
        <v>1367</v>
      </c>
      <c r="G175" s="4" t="s">
        <v>1371</v>
      </c>
      <c r="H175" s="4" t="s">
        <v>1372</v>
      </c>
      <c r="I175" s="4" t="s">
        <v>1373</v>
      </c>
      <c r="J175" s="4" t="s">
        <v>1374</v>
      </c>
      <c r="K175" s="4" t="s">
        <v>1124</v>
      </c>
      <c r="L175" s="4" t="s">
        <v>2143</v>
      </c>
    </row>
    <row r="176" spans="1:12">
      <c r="A176" s="4">
        <v>175</v>
      </c>
      <c r="B176" s="4" t="s">
        <v>121</v>
      </c>
      <c r="C176" s="4" t="s">
        <v>1355</v>
      </c>
      <c r="D176" s="4" t="s">
        <v>1356</v>
      </c>
      <c r="E176" s="4" t="s">
        <v>1366</v>
      </c>
      <c r="F176" s="4" t="s">
        <v>1367</v>
      </c>
      <c r="G176" s="4" t="s">
        <v>1375</v>
      </c>
      <c r="H176" s="4" t="s">
        <v>1376</v>
      </c>
      <c r="I176" s="4" t="s">
        <v>1377</v>
      </c>
      <c r="J176" s="4" t="s">
        <v>1362</v>
      </c>
      <c r="K176" s="4" t="s">
        <v>1035</v>
      </c>
      <c r="L176" s="4" t="s">
        <v>2143</v>
      </c>
    </row>
    <row r="177" spans="1:12">
      <c r="A177" s="4">
        <v>176</v>
      </c>
      <c r="B177" s="4" t="s">
        <v>121</v>
      </c>
      <c r="C177" s="4" t="s">
        <v>1355</v>
      </c>
      <c r="D177" s="4" t="s">
        <v>1356</v>
      </c>
      <c r="E177" s="4" t="s">
        <v>1366</v>
      </c>
      <c r="F177" s="4" t="s">
        <v>1367</v>
      </c>
      <c r="G177" s="4" t="s">
        <v>1378</v>
      </c>
      <c r="H177" s="4" t="s">
        <v>1379</v>
      </c>
      <c r="I177" s="4" t="s">
        <v>1380</v>
      </c>
      <c r="J177" s="4" t="s">
        <v>1362</v>
      </c>
      <c r="K177" s="4" t="s">
        <v>1035</v>
      </c>
      <c r="L177" s="4" t="s">
        <v>2143</v>
      </c>
    </row>
    <row r="178" spans="1:12">
      <c r="A178" s="4">
        <v>177</v>
      </c>
      <c r="B178" s="4" t="s">
        <v>121</v>
      </c>
      <c r="C178" s="4" t="s">
        <v>1355</v>
      </c>
      <c r="D178" s="4" t="s">
        <v>1356</v>
      </c>
      <c r="E178" s="4" t="s">
        <v>1355</v>
      </c>
      <c r="F178" s="4" t="s">
        <v>1356</v>
      </c>
      <c r="G178" s="4" t="s">
        <v>1381</v>
      </c>
      <c r="H178" s="4" t="s">
        <v>1382</v>
      </c>
      <c r="I178" s="4" t="s">
        <v>1383</v>
      </c>
      <c r="J178" s="4" t="s">
        <v>1362</v>
      </c>
      <c r="K178" s="4" t="s">
        <v>1035</v>
      </c>
      <c r="L178" s="4" t="s">
        <v>2143</v>
      </c>
    </row>
    <row r="179" spans="1:12">
      <c r="A179" s="4">
        <v>178</v>
      </c>
      <c r="B179" s="4" t="s">
        <v>121</v>
      </c>
      <c r="C179" s="4" t="s">
        <v>1355</v>
      </c>
      <c r="D179" s="4" t="s">
        <v>1356</v>
      </c>
      <c r="E179" s="4" t="s">
        <v>1355</v>
      </c>
      <c r="F179" s="4" t="s">
        <v>1356</v>
      </c>
      <c r="G179" s="4" t="s">
        <v>1384</v>
      </c>
      <c r="H179" s="4" t="s">
        <v>1385</v>
      </c>
      <c r="I179" s="4" t="s">
        <v>1386</v>
      </c>
      <c r="J179" s="4" t="s">
        <v>1362</v>
      </c>
      <c r="K179" s="4" t="s">
        <v>1035</v>
      </c>
      <c r="L179" s="4" t="s">
        <v>2143</v>
      </c>
    </row>
    <row r="180" spans="1:12">
      <c r="A180" s="4">
        <v>179</v>
      </c>
      <c r="B180" s="4" t="s">
        <v>121</v>
      </c>
      <c r="C180" s="4" t="s">
        <v>1355</v>
      </c>
      <c r="D180" s="4" t="s">
        <v>1356</v>
      </c>
      <c r="E180" s="4" t="s">
        <v>1387</v>
      </c>
      <c r="F180" s="4" t="s">
        <v>1388</v>
      </c>
      <c r="G180" s="4" t="s">
        <v>1389</v>
      </c>
      <c r="H180" s="4" t="s">
        <v>1390</v>
      </c>
      <c r="I180" s="4" t="s">
        <v>1391</v>
      </c>
      <c r="J180" s="4" t="s">
        <v>1362</v>
      </c>
      <c r="K180" s="4" t="s">
        <v>1035</v>
      </c>
      <c r="L180" s="4" t="s">
        <v>2143</v>
      </c>
    </row>
    <row r="181" spans="1:12">
      <c r="A181" s="4">
        <v>180</v>
      </c>
      <c r="B181" s="4" t="s">
        <v>121</v>
      </c>
      <c r="C181" s="4" t="s">
        <v>1355</v>
      </c>
      <c r="D181" s="4" t="s">
        <v>1356</v>
      </c>
      <c r="E181" s="4" t="s">
        <v>1387</v>
      </c>
      <c r="F181" s="4" t="s">
        <v>1388</v>
      </c>
      <c r="G181" s="4" t="s">
        <v>1392</v>
      </c>
      <c r="H181" s="4" t="s">
        <v>1393</v>
      </c>
      <c r="I181" s="4" t="s">
        <v>1394</v>
      </c>
      <c r="J181" s="4" t="s">
        <v>1362</v>
      </c>
      <c r="K181" s="4" t="s">
        <v>1035</v>
      </c>
      <c r="L181" s="4" t="s">
        <v>2143</v>
      </c>
    </row>
    <row r="182" spans="1:12">
      <c r="A182" s="4">
        <v>181</v>
      </c>
      <c r="B182" s="4" t="s">
        <v>121</v>
      </c>
      <c r="C182" s="4" t="s">
        <v>1355</v>
      </c>
      <c r="D182" s="4" t="s">
        <v>1356</v>
      </c>
      <c r="E182" s="4" t="s">
        <v>1395</v>
      </c>
      <c r="F182" s="4" t="s">
        <v>1396</v>
      </c>
      <c r="G182" s="4" t="s">
        <v>1397</v>
      </c>
      <c r="H182" s="4" t="s">
        <v>1398</v>
      </c>
      <c r="I182" s="4" t="s">
        <v>1399</v>
      </c>
      <c r="J182" s="4" t="s">
        <v>1362</v>
      </c>
      <c r="K182" s="4" t="s">
        <v>1035</v>
      </c>
      <c r="L182" s="4" t="s">
        <v>2143</v>
      </c>
    </row>
    <row r="183" spans="1:12">
      <c r="A183" s="4">
        <v>182</v>
      </c>
      <c r="B183" s="4" t="s">
        <v>121</v>
      </c>
      <c r="C183" s="4" t="s">
        <v>1355</v>
      </c>
      <c r="D183" s="4" t="s">
        <v>1356</v>
      </c>
      <c r="E183" s="4" t="s">
        <v>1400</v>
      </c>
      <c r="F183" s="4" t="s">
        <v>1401</v>
      </c>
      <c r="G183" s="4" t="s">
        <v>1297</v>
      </c>
      <c r="H183" s="4" t="s">
        <v>1298</v>
      </c>
      <c r="I183" s="4" t="s">
        <v>541</v>
      </c>
      <c r="J183" s="4" t="s">
        <v>1299</v>
      </c>
      <c r="K183" s="4" t="s">
        <v>1035</v>
      </c>
      <c r="L183" s="4" t="s">
        <v>2143</v>
      </c>
    </row>
    <row r="184" spans="1:12">
      <c r="A184" s="4">
        <v>183</v>
      </c>
      <c r="B184" s="4" t="s">
        <v>121</v>
      </c>
      <c r="C184" s="4" t="s">
        <v>1355</v>
      </c>
      <c r="D184" s="4" t="s">
        <v>1356</v>
      </c>
      <c r="E184" s="4" t="s">
        <v>1400</v>
      </c>
      <c r="F184" s="4" t="s">
        <v>1401</v>
      </c>
      <c r="G184" s="4" t="s">
        <v>1381</v>
      </c>
      <c r="H184" s="4" t="s">
        <v>1382</v>
      </c>
      <c r="I184" s="4" t="s">
        <v>1383</v>
      </c>
      <c r="J184" s="4" t="s">
        <v>1362</v>
      </c>
      <c r="K184" s="4" t="s">
        <v>1035</v>
      </c>
      <c r="L184" s="4" t="s">
        <v>2143</v>
      </c>
    </row>
    <row r="185" spans="1:12">
      <c r="A185" s="4">
        <v>184</v>
      </c>
      <c r="B185" s="4" t="s">
        <v>121</v>
      </c>
      <c r="C185" s="4" t="s">
        <v>1355</v>
      </c>
      <c r="D185" s="4" t="s">
        <v>1356</v>
      </c>
      <c r="E185" s="4" t="s">
        <v>1400</v>
      </c>
      <c r="F185" s="4" t="s">
        <v>1401</v>
      </c>
      <c r="G185" s="4" t="s">
        <v>1303</v>
      </c>
      <c r="H185" s="4" t="s">
        <v>1304</v>
      </c>
      <c r="I185" s="4" t="s">
        <v>1305</v>
      </c>
      <c r="J185" s="4" t="s">
        <v>1306</v>
      </c>
      <c r="K185" s="4" t="s">
        <v>1035</v>
      </c>
      <c r="L185" s="4" t="s">
        <v>2143</v>
      </c>
    </row>
    <row r="186" spans="1:12">
      <c r="A186" s="4">
        <v>185</v>
      </c>
      <c r="B186" s="4" t="s">
        <v>121</v>
      </c>
      <c r="C186" s="4" t="s">
        <v>1355</v>
      </c>
      <c r="D186" s="4" t="s">
        <v>1356</v>
      </c>
      <c r="E186" s="4" t="s">
        <v>1400</v>
      </c>
      <c r="F186" s="4" t="s">
        <v>1401</v>
      </c>
      <c r="G186" s="4" t="s">
        <v>1307</v>
      </c>
      <c r="H186" s="4" t="s">
        <v>1308</v>
      </c>
      <c r="I186" s="4" t="s">
        <v>541</v>
      </c>
      <c r="J186" s="4" t="s">
        <v>1057</v>
      </c>
      <c r="K186" s="4" t="s">
        <v>1035</v>
      </c>
      <c r="L186" s="4" t="s">
        <v>2143</v>
      </c>
    </row>
    <row r="187" spans="1:12">
      <c r="A187" s="4">
        <v>186</v>
      </c>
      <c r="B187" s="4" t="s">
        <v>121</v>
      </c>
      <c r="C187" s="4" t="s">
        <v>1355</v>
      </c>
      <c r="D187" s="4" t="s">
        <v>1356</v>
      </c>
      <c r="E187" s="4" t="s">
        <v>1402</v>
      </c>
      <c r="F187" s="4" t="s">
        <v>1403</v>
      </c>
      <c r="G187" s="4" t="s">
        <v>1404</v>
      </c>
      <c r="H187" s="4" t="s">
        <v>1405</v>
      </c>
      <c r="I187" s="4" t="s">
        <v>1406</v>
      </c>
      <c r="J187" s="4" t="s">
        <v>1362</v>
      </c>
      <c r="K187" s="4" t="s">
        <v>1124</v>
      </c>
      <c r="L187" s="4" t="s">
        <v>2143</v>
      </c>
    </row>
    <row r="188" spans="1:12">
      <c r="A188" s="4">
        <v>187</v>
      </c>
      <c r="B188" s="4" t="s">
        <v>121</v>
      </c>
      <c r="C188" s="4" t="s">
        <v>1355</v>
      </c>
      <c r="D188" s="4" t="s">
        <v>1356</v>
      </c>
      <c r="E188" s="4" t="s">
        <v>1402</v>
      </c>
      <c r="F188" s="4" t="s">
        <v>1403</v>
      </c>
      <c r="G188" s="4" t="s">
        <v>1407</v>
      </c>
      <c r="H188" s="4" t="s">
        <v>1408</v>
      </c>
      <c r="I188" s="4" t="s">
        <v>1409</v>
      </c>
      <c r="J188" s="4" t="s">
        <v>1362</v>
      </c>
      <c r="K188" s="4" t="s">
        <v>1035</v>
      </c>
      <c r="L188" s="4" t="s">
        <v>2143</v>
      </c>
    </row>
    <row r="189" spans="1:12">
      <c r="A189" s="4">
        <v>188</v>
      </c>
      <c r="B189" s="4" t="s">
        <v>121</v>
      </c>
      <c r="C189" s="4" t="s">
        <v>1355</v>
      </c>
      <c r="D189" s="4" t="s">
        <v>1356</v>
      </c>
      <c r="E189" s="4" t="s">
        <v>1402</v>
      </c>
      <c r="F189" s="4" t="s">
        <v>1403</v>
      </c>
      <c r="G189" s="4" t="s">
        <v>1410</v>
      </c>
      <c r="H189" s="4" t="s">
        <v>1411</v>
      </c>
      <c r="I189" s="4" t="s">
        <v>1412</v>
      </c>
      <c r="J189" s="4" t="s">
        <v>1362</v>
      </c>
      <c r="K189" s="4" t="s">
        <v>1035</v>
      </c>
      <c r="L189" s="4" t="s">
        <v>2143</v>
      </c>
    </row>
    <row r="190" spans="1:12">
      <c r="A190" s="4">
        <v>189</v>
      </c>
      <c r="B190" s="4" t="s">
        <v>121</v>
      </c>
      <c r="C190" s="4" t="s">
        <v>1355</v>
      </c>
      <c r="D190" s="4" t="s">
        <v>1356</v>
      </c>
      <c r="E190" s="4" t="s">
        <v>1413</v>
      </c>
      <c r="F190" s="4" t="s">
        <v>1414</v>
      </c>
      <c r="G190" s="4" t="s">
        <v>1359</v>
      </c>
      <c r="H190" s="4" t="s">
        <v>1360</v>
      </c>
      <c r="I190" s="4" t="s">
        <v>1361</v>
      </c>
      <c r="J190" s="4" t="s">
        <v>1362</v>
      </c>
      <c r="K190" s="4" t="s">
        <v>1035</v>
      </c>
      <c r="L190" s="4" t="s">
        <v>2143</v>
      </c>
    </row>
    <row r="191" spans="1:12">
      <c r="A191" s="4">
        <v>190</v>
      </c>
      <c r="B191" s="4" t="s">
        <v>121</v>
      </c>
      <c r="C191" s="4" t="s">
        <v>1355</v>
      </c>
      <c r="D191" s="4" t="s">
        <v>1356</v>
      </c>
      <c r="E191" s="4" t="s">
        <v>1413</v>
      </c>
      <c r="F191" s="4" t="s">
        <v>1414</v>
      </c>
      <c r="G191" s="4" t="s">
        <v>1415</v>
      </c>
      <c r="H191" s="4" t="s">
        <v>1416</v>
      </c>
      <c r="I191" s="4" t="s">
        <v>1417</v>
      </c>
      <c r="J191" s="4" t="s">
        <v>1362</v>
      </c>
      <c r="K191" s="4" t="s">
        <v>1035</v>
      </c>
      <c r="L191" s="4" t="s">
        <v>2143</v>
      </c>
    </row>
    <row r="192" spans="1:12">
      <c r="A192" s="4">
        <v>191</v>
      </c>
      <c r="B192" s="4" t="s">
        <v>121</v>
      </c>
      <c r="C192" s="4" t="s">
        <v>1355</v>
      </c>
      <c r="D192" s="4" t="s">
        <v>1356</v>
      </c>
      <c r="E192" s="4" t="s">
        <v>1418</v>
      </c>
      <c r="F192" s="4" t="s">
        <v>1419</v>
      </c>
      <c r="G192" s="4" t="s">
        <v>1420</v>
      </c>
      <c r="H192" s="4" t="s">
        <v>1421</v>
      </c>
      <c r="I192" s="4" t="s">
        <v>1422</v>
      </c>
      <c r="J192" s="4" t="s">
        <v>1362</v>
      </c>
      <c r="K192" s="4" t="s">
        <v>1035</v>
      </c>
      <c r="L192" s="4" t="s">
        <v>2143</v>
      </c>
    </row>
    <row r="193" spans="1:12">
      <c r="A193" s="4">
        <v>192</v>
      </c>
      <c r="B193" s="4" t="s">
        <v>121</v>
      </c>
      <c r="C193" s="4" t="s">
        <v>1355</v>
      </c>
      <c r="D193" s="4" t="s">
        <v>1356</v>
      </c>
      <c r="E193" s="4" t="s">
        <v>1423</v>
      </c>
      <c r="F193" s="4" t="s">
        <v>1424</v>
      </c>
      <c r="G193" s="4" t="s">
        <v>1425</v>
      </c>
      <c r="H193" s="4" t="s">
        <v>1426</v>
      </c>
      <c r="I193" s="4" t="s">
        <v>1427</v>
      </c>
      <c r="J193" s="4" t="s">
        <v>1362</v>
      </c>
      <c r="K193" s="4" t="s">
        <v>1035</v>
      </c>
      <c r="L193" s="4" t="s">
        <v>2143</v>
      </c>
    </row>
    <row r="194" spans="1:12">
      <c r="A194" s="4">
        <v>193</v>
      </c>
      <c r="B194" s="4" t="s">
        <v>121</v>
      </c>
      <c r="C194" s="4" t="s">
        <v>1355</v>
      </c>
      <c r="D194" s="4" t="s">
        <v>1356</v>
      </c>
      <c r="E194" s="4" t="s">
        <v>1423</v>
      </c>
      <c r="F194" s="4" t="s">
        <v>1424</v>
      </c>
      <c r="G194" s="4" t="s">
        <v>1428</v>
      </c>
      <c r="H194" s="4" t="s">
        <v>2275</v>
      </c>
      <c r="I194" s="4" t="s">
        <v>1429</v>
      </c>
      <c r="J194" s="4" t="s">
        <v>1362</v>
      </c>
      <c r="K194" s="4" t="s">
        <v>1035</v>
      </c>
      <c r="L194" s="4" t="s">
        <v>2143</v>
      </c>
    </row>
    <row r="195" spans="1:12">
      <c r="A195" s="4">
        <v>194</v>
      </c>
      <c r="B195" s="4" t="s">
        <v>121</v>
      </c>
      <c r="C195" s="4" t="s">
        <v>1355</v>
      </c>
      <c r="D195" s="4" t="s">
        <v>1356</v>
      </c>
      <c r="E195" s="4" t="s">
        <v>1423</v>
      </c>
      <c r="F195" s="4" t="s">
        <v>1424</v>
      </c>
      <c r="G195" s="4" t="s">
        <v>1430</v>
      </c>
      <c r="H195" s="4" t="s">
        <v>1431</v>
      </c>
      <c r="I195" s="4" t="s">
        <v>1432</v>
      </c>
      <c r="J195" s="4" t="s">
        <v>1362</v>
      </c>
      <c r="K195" s="4" t="s">
        <v>1035</v>
      </c>
      <c r="L195" s="4" t="s">
        <v>2143</v>
      </c>
    </row>
    <row r="196" spans="1:12">
      <c r="A196" s="4">
        <v>195</v>
      </c>
      <c r="B196" s="4" t="s">
        <v>121</v>
      </c>
      <c r="C196" s="4" t="s">
        <v>1355</v>
      </c>
      <c r="D196" s="4" t="s">
        <v>1356</v>
      </c>
      <c r="E196" s="4" t="s">
        <v>1433</v>
      </c>
      <c r="F196" s="4" t="s">
        <v>1434</v>
      </c>
      <c r="G196" s="4" t="s">
        <v>1368</v>
      </c>
      <c r="H196" s="4" t="s">
        <v>1369</v>
      </c>
      <c r="I196" s="4" t="s">
        <v>502</v>
      </c>
      <c r="J196" s="4" t="s">
        <v>1370</v>
      </c>
      <c r="K196" s="4" t="s">
        <v>1035</v>
      </c>
      <c r="L196" s="4" t="s">
        <v>2143</v>
      </c>
    </row>
    <row r="197" spans="1:12">
      <c r="A197" s="4">
        <v>196</v>
      </c>
      <c r="B197" s="4" t="s">
        <v>121</v>
      </c>
      <c r="C197" s="4" t="s">
        <v>1355</v>
      </c>
      <c r="D197" s="4" t="s">
        <v>1356</v>
      </c>
      <c r="E197" s="4" t="s">
        <v>1433</v>
      </c>
      <c r="F197" s="4" t="s">
        <v>1434</v>
      </c>
      <c r="G197" s="4" t="s">
        <v>1435</v>
      </c>
      <c r="H197" s="4" t="s">
        <v>1436</v>
      </c>
      <c r="I197" s="4" t="s">
        <v>1437</v>
      </c>
      <c r="J197" s="4" t="s">
        <v>1362</v>
      </c>
      <c r="K197" s="4" t="s">
        <v>1035</v>
      </c>
      <c r="L197" s="4" t="s">
        <v>2143</v>
      </c>
    </row>
    <row r="198" spans="1:12">
      <c r="A198" s="4">
        <v>197</v>
      </c>
      <c r="B198" s="4" t="s">
        <v>121</v>
      </c>
      <c r="C198" s="4" t="s">
        <v>1355</v>
      </c>
      <c r="D198" s="4" t="s">
        <v>1356</v>
      </c>
      <c r="E198" s="4" t="s">
        <v>1433</v>
      </c>
      <c r="F198" s="4" t="s">
        <v>1434</v>
      </c>
      <c r="G198" s="4" t="s">
        <v>1438</v>
      </c>
      <c r="H198" s="4" t="s">
        <v>1439</v>
      </c>
      <c r="I198" s="4" t="s">
        <v>1440</v>
      </c>
      <c r="J198" s="4" t="s">
        <v>1362</v>
      </c>
      <c r="K198" s="4" t="s">
        <v>1035</v>
      </c>
      <c r="L198" s="4" t="s">
        <v>2143</v>
      </c>
    </row>
    <row r="199" spans="1:12">
      <c r="A199" s="4">
        <v>198</v>
      </c>
      <c r="B199" s="4" t="s">
        <v>121</v>
      </c>
      <c r="C199" s="4" t="s">
        <v>1355</v>
      </c>
      <c r="D199" s="4" t="s">
        <v>1356</v>
      </c>
      <c r="E199" s="4" t="s">
        <v>1441</v>
      </c>
      <c r="F199" s="4" t="s">
        <v>1442</v>
      </c>
      <c r="G199" s="4" t="s">
        <v>1297</v>
      </c>
      <c r="H199" s="4" t="s">
        <v>1298</v>
      </c>
      <c r="I199" s="4" t="s">
        <v>541</v>
      </c>
      <c r="J199" s="4" t="s">
        <v>1299</v>
      </c>
      <c r="K199" s="4" t="s">
        <v>1035</v>
      </c>
      <c r="L199" s="4" t="s">
        <v>2143</v>
      </c>
    </row>
    <row r="200" spans="1:12">
      <c r="A200" s="4">
        <v>199</v>
      </c>
      <c r="B200" s="4" t="s">
        <v>121</v>
      </c>
      <c r="C200" s="4" t="s">
        <v>1355</v>
      </c>
      <c r="D200" s="4" t="s">
        <v>1356</v>
      </c>
      <c r="E200" s="4" t="s">
        <v>1441</v>
      </c>
      <c r="F200" s="4" t="s">
        <v>1442</v>
      </c>
      <c r="G200" s="4" t="s">
        <v>1443</v>
      </c>
      <c r="H200" s="4" t="s">
        <v>1444</v>
      </c>
      <c r="I200" s="4" t="s">
        <v>1445</v>
      </c>
      <c r="J200" s="4" t="s">
        <v>1362</v>
      </c>
      <c r="K200" s="4" t="s">
        <v>1035</v>
      </c>
      <c r="L200" s="4" t="s">
        <v>2143</v>
      </c>
    </row>
    <row r="201" spans="1:12">
      <c r="A201" s="4">
        <v>200</v>
      </c>
      <c r="B201" s="4" t="s">
        <v>121</v>
      </c>
      <c r="C201" s="4" t="s">
        <v>1355</v>
      </c>
      <c r="D201" s="4" t="s">
        <v>1356</v>
      </c>
      <c r="E201" s="4" t="s">
        <v>1441</v>
      </c>
      <c r="F201" s="4" t="s">
        <v>1442</v>
      </c>
      <c r="G201" s="4" t="s">
        <v>1303</v>
      </c>
      <c r="H201" s="4" t="s">
        <v>1304</v>
      </c>
      <c r="I201" s="4" t="s">
        <v>1305</v>
      </c>
      <c r="J201" s="4" t="s">
        <v>1306</v>
      </c>
      <c r="K201" s="4" t="s">
        <v>1035</v>
      </c>
      <c r="L201" s="4" t="s">
        <v>2143</v>
      </c>
    </row>
    <row r="202" spans="1:12">
      <c r="A202" s="4">
        <v>201</v>
      </c>
      <c r="B202" s="4" t="s">
        <v>121</v>
      </c>
      <c r="C202" s="4" t="s">
        <v>1355</v>
      </c>
      <c r="D202" s="4" t="s">
        <v>1356</v>
      </c>
      <c r="E202" s="4" t="s">
        <v>1441</v>
      </c>
      <c r="F202" s="4" t="s">
        <v>1442</v>
      </c>
      <c r="G202" s="4" t="s">
        <v>1307</v>
      </c>
      <c r="H202" s="4" t="s">
        <v>1308</v>
      </c>
      <c r="I202" s="4" t="s">
        <v>541</v>
      </c>
      <c r="J202" s="4" t="s">
        <v>1057</v>
      </c>
      <c r="K202" s="4" t="s">
        <v>1035</v>
      </c>
      <c r="L202" s="4" t="s">
        <v>2143</v>
      </c>
    </row>
    <row r="203" spans="1:12">
      <c r="A203" s="4">
        <v>202</v>
      </c>
      <c r="B203" s="4" t="s">
        <v>121</v>
      </c>
      <c r="C203" s="4" t="s">
        <v>1446</v>
      </c>
      <c r="D203" s="4" t="s">
        <v>1447</v>
      </c>
      <c r="E203" s="4" t="s">
        <v>1448</v>
      </c>
      <c r="F203" s="4" t="s">
        <v>1449</v>
      </c>
      <c r="G203" s="4" t="s">
        <v>1450</v>
      </c>
      <c r="H203" s="4" t="s">
        <v>1451</v>
      </c>
      <c r="I203" s="4" t="s">
        <v>1452</v>
      </c>
      <c r="J203" s="4" t="s">
        <v>1453</v>
      </c>
      <c r="K203" s="4" t="s">
        <v>1124</v>
      </c>
      <c r="L203" s="4" t="s">
        <v>2143</v>
      </c>
    </row>
    <row r="204" spans="1:12">
      <c r="A204" s="4">
        <v>203</v>
      </c>
      <c r="B204" s="4" t="s">
        <v>121</v>
      </c>
      <c r="C204" s="4" t="s">
        <v>1446</v>
      </c>
      <c r="D204" s="4" t="s">
        <v>1447</v>
      </c>
      <c r="E204" s="4" t="s">
        <v>1454</v>
      </c>
      <c r="F204" s="4" t="s">
        <v>1455</v>
      </c>
      <c r="G204" s="4" t="s">
        <v>1456</v>
      </c>
      <c r="H204" s="4" t="s">
        <v>2276</v>
      </c>
      <c r="I204" s="4" t="s">
        <v>1457</v>
      </c>
      <c r="J204" s="4" t="s">
        <v>1453</v>
      </c>
      <c r="K204" s="4" t="s">
        <v>1035</v>
      </c>
      <c r="L204" s="4" t="s">
        <v>2143</v>
      </c>
    </row>
    <row r="205" spans="1:12">
      <c r="A205" s="4">
        <v>204</v>
      </c>
      <c r="B205" s="4" t="s">
        <v>121</v>
      </c>
      <c r="C205" s="4" t="s">
        <v>1446</v>
      </c>
      <c r="D205" s="4" t="s">
        <v>1447</v>
      </c>
      <c r="E205" s="4" t="s">
        <v>1446</v>
      </c>
      <c r="F205" s="4" t="s">
        <v>1447</v>
      </c>
      <c r="G205" s="4" t="s">
        <v>2277</v>
      </c>
      <c r="H205" s="4" t="s">
        <v>2278</v>
      </c>
      <c r="I205" s="4" t="s">
        <v>2279</v>
      </c>
      <c r="J205" s="4" t="s">
        <v>1453</v>
      </c>
      <c r="K205" s="4" t="s">
        <v>1091</v>
      </c>
      <c r="L205" s="4" t="s">
        <v>2143</v>
      </c>
    </row>
    <row r="206" spans="1:12">
      <c r="A206" s="4">
        <v>205</v>
      </c>
      <c r="B206" s="4" t="s">
        <v>121</v>
      </c>
      <c r="C206" s="4" t="s">
        <v>1446</v>
      </c>
      <c r="D206" s="4" t="s">
        <v>1447</v>
      </c>
      <c r="E206" s="4" t="s">
        <v>1458</v>
      </c>
      <c r="F206" s="4" t="s">
        <v>1459</v>
      </c>
      <c r="G206" s="4" t="s">
        <v>1460</v>
      </c>
      <c r="H206" s="4" t="s">
        <v>1461</v>
      </c>
      <c r="I206" s="4" t="s">
        <v>1462</v>
      </c>
      <c r="J206" s="4" t="s">
        <v>1453</v>
      </c>
      <c r="K206" s="4" t="s">
        <v>1124</v>
      </c>
      <c r="L206" s="4" t="s">
        <v>2143</v>
      </c>
    </row>
    <row r="207" spans="1:12">
      <c r="A207" s="4">
        <v>206</v>
      </c>
      <c r="B207" s="4" t="s">
        <v>121</v>
      </c>
      <c r="C207" s="4" t="s">
        <v>1446</v>
      </c>
      <c r="D207" s="4" t="s">
        <v>1447</v>
      </c>
      <c r="E207" s="4" t="s">
        <v>1463</v>
      </c>
      <c r="F207" s="4" t="s">
        <v>1464</v>
      </c>
      <c r="G207" s="4" t="s">
        <v>1460</v>
      </c>
      <c r="H207" s="4" t="s">
        <v>1461</v>
      </c>
      <c r="I207" s="4" t="s">
        <v>1462</v>
      </c>
      <c r="J207" s="4" t="s">
        <v>1453</v>
      </c>
      <c r="K207" s="4" t="s">
        <v>1124</v>
      </c>
      <c r="L207" s="4" t="s">
        <v>2143</v>
      </c>
    </row>
    <row r="208" spans="1:12">
      <c r="A208" s="4">
        <v>207</v>
      </c>
      <c r="B208" s="4" t="s">
        <v>121</v>
      </c>
      <c r="C208" s="4" t="s">
        <v>1446</v>
      </c>
      <c r="D208" s="4" t="s">
        <v>1447</v>
      </c>
      <c r="E208" s="4" t="s">
        <v>1463</v>
      </c>
      <c r="F208" s="4" t="s">
        <v>1464</v>
      </c>
      <c r="G208" s="4" t="s">
        <v>1465</v>
      </c>
      <c r="H208" s="4" t="s">
        <v>1466</v>
      </c>
      <c r="I208" s="4" t="s">
        <v>1467</v>
      </c>
      <c r="J208" s="4" t="s">
        <v>1453</v>
      </c>
      <c r="K208" s="4" t="s">
        <v>1124</v>
      </c>
      <c r="L208" s="4" t="s">
        <v>2143</v>
      </c>
    </row>
    <row r="209" spans="1:12">
      <c r="A209" s="4">
        <v>208</v>
      </c>
      <c r="B209" s="4" t="s">
        <v>121</v>
      </c>
      <c r="C209" s="4" t="s">
        <v>1446</v>
      </c>
      <c r="D209" s="4" t="s">
        <v>1447</v>
      </c>
      <c r="E209" s="4" t="s">
        <v>1468</v>
      </c>
      <c r="F209" s="4" t="s">
        <v>1469</v>
      </c>
      <c r="G209" s="4" t="s">
        <v>1470</v>
      </c>
      <c r="H209" s="4" t="s">
        <v>1471</v>
      </c>
      <c r="I209" s="4" t="s">
        <v>1472</v>
      </c>
      <c r="J209" s="4" t="s">
        <v>1453</v>
      </c>
      <c r="K209" s="4" t="s">
        <v>1124</v>
      </c>
      <c r="L209" s="4" t="s">
        <v>2143</v>
      </c>
    </row>
    <row r="210" spans="1:12">
      <c r="A210" s="4">
        <v>209</v>
      </c>
      <c r="B210" s="4" t="s">
        <v>121</v>
      </c>
      <c r="C210" s="4" t="s">
        <v>1446</v>
      </c>
      <c r="D210" s="4" t="s">
        <v>1447</v>
      </c>
      <c r="E210" s="4" t="s">
        <v>1473</v>
      </c>
      <c r="F210" s="4" t="s">
        <v>1474</v>
      </c>
      <c r="G210" s="4" t="s">
        <v>1475</v>
      </c>
      <c r="H210" s="4" t="s">
        <v>1476</v>
      </c>
      <c r="I210" s="4" t="s">
        <v>1477</v>
      </c>
      <c r="J210" s="4" t="s">
        <v>1453</v>
      </c>
      <c r="K210" s="4" t="s">
        <v>1124</v>
      </c>
      <c r="L210" s="4" t="s">
        <v>2143</v>
      </c>
    </row>
    <row r="211" spans="1:12">
      <c r="A211" s="4">
        <v>210</v>
      </c>
      <c r="B211" s="4" t="s">
        <v>121</v>
      </c>
      <c r="C211" s="4" t="s">
        <v>1446</v>
      </c>
      <c r="D211" s="4" t="s">
        <v>1447</v>
      </c>
      <c r="E211" s="4" t="s">
        <v>1478</v>
      </c>
      <c r="F211" s="4" t="s">
        <v>1479</v>
      </c>
      <c r="G211" s="4" t="s">
        <v>1297</v>
      </c>
      <c r="H211" s="4" t="s">
        <v>1298</v>
      </c>
      <c r="I211" s="4" t="s">
        <v>541</v>
      </c>
      <c r="J211" s="4" t="s">
        <v>1299</v>
      </c>
      <c r="K211" s="4" t="s">
        <v>1035</v>
      </c>
      <c r="L211" s="4" t="s">
        <v>2143</v>
      </c>
    </row>
    <row r="212" spans="1:12">
      <c r="A212" s="4">
        <v>211</v>
      </c>
      <c r="B212" s="4" t="s">
        <v>121</v>
      </c>
      <c r="C212" s="4" t="s">
        <v>1446</v>
      </c>
      <c r="D212" s="4" t="s">
        <v>1447</v>
      </c>
      <c r="E212" s="4" t="s">
        <v>1478</v>
      </c>
      <c r="F212" s="4" t="s">
        <v>1479</v>
      </c>
      <c r="G212" s="4" t="s">
        <v>1480</v>
      </c>
      <c r="H212" s="4" t="s">
        <v>1481</v>
      </c>
      <c r="I212" s="4" t="s">
        <v>1482</v>
      </c>
      <c r="J212" s="4" t="s">
        <v>1453</v>
      </c>
      <c r="K212" s="4" t="s">
        <v>1035</v>
      </c>
      <c r="L212" s="4" t="s">
        <v>2143</v>
      </c>
    </row>
    <row r="213" spans="1:12">
      <c r="A213" s="4">
        <v>212</v>
      </c>
      <c r="B213" s="4" t="s">
        <v>121</v>
      </c>
      <c r="C213" s="4" t="s">
        <v>1446</v>
      </c>
      <c r="D213" s="4" t="s">
        <v>1447</v>
      </c>
      <c r="E213" s="4" t="s">
        <v>1478</v>
      </c>
      <c r="F213" s="4" t="s">
        <v>1479</v>
      </c>
      <c r="G213" s="4" t="s">
        <v>1303</v>
      </c>
      <c r="H213" s="4" t="s">
        <v>1304</v>
      </c>
      <c r="I213" s="4" t="s">
        <v>1305</v>
      </c>
      <c r="J213" s="4" t="s">
        <v>1306</v>
      </c>
      <c r="K213" s="4" t="s">
        <v>1035</v>
      </c>
      <c r="L213" s="4" t="s">
        <v>2143</v>
      </c>
    </row>
    <row r="214" spans="1:12">
      <c r="A214" s="4">
        <v>213</v>
      </c>
      <c r="B214" s="4" t="s">
        <v>121</v>
      </c>
      <c r="C214" s="4" t="s">
        <v>1446</v>
      </c>
      <c r="D214" s="4" t="s">
        <v>1447</v>
      </c>
      <c r="E214" s="4" t="s">
        <v>1478</v>
      </c>
      <c r="F214" s="4" t="s">
        <v>1479</v>
      </c>
      <c r="G214" s="4" t="s">
        <v>2251</v>
      </c>
      <c r="H214" s="4" t="s">
        <v>2252</v>
      </c>
      <c r="I214" s="4" t="s">
        <v>2253</v>
      </c>
      <c r="J214" s="4" t="s">
        <v>2254</v>
      </c>
      <c r="K214" s="4" t="s">
        <v>1035</v>
      </c>
      <c r="L214" s="4" t="s">
        <v>2143</v>
      </c>
    </row>
    <row r="215" spans="1:12">
      <c r="A215" s="4">
        <v>214</v>
      </c>
      <c r="B215" s="4" t="s">
        <v>121</v>
      </c>
      <c r="C215" s="4" t="s">
        <v>1446</v>
      </c>
      <c r="D215" s="4" t="s">
        <v>1447</v>
      </c>
      <c r="E215" s="4" t="s">
        <v>1478</v>
      </c>
      <c r="F215" s="4" t="s">
        <v>1479</v>
      </c>
      <c r="G215" s="4" t="s">
        <v>2255</v>
      </c>
      <c r="H215" s="4" t="s">
        <v>2252</v>
      </c>
      <c r="I215" s="4" t="s">
        <v>2253</v>
      </c>
      <c r="J215" s="4" t="s">
        <v>1306</v>
      </c>
      <c r="K215" s="4" t="s">
        <v>1035</v>
      </c>
      <c r="L215" s="4" t="s">
        <v>2143</v>
      </c>
    </row>
    <row r="216" spans="1:12">
      <c r="A216" s="4">
        <v>215</v>
      </c>
      <c r="B216" s="4" t="s">
        <v>121</v>
      </c>
      <c r="C216" s="4" t="s">
        <v>1446</v>
      </c>
      <c r="D216" s="4" t="s">
        <v>1447</v>
      </c>
      <c r="E216" s="4" t="s">
        <v>1478</v>
      </c>
      <c r="F216" s="4" t="s">
        <v>1479</v>
      </c>
      <c r="G216" s="4" t="s">
        <v>1307</v>
      </c>
      <c r="H216" s="4" t="s">
        <v>1308</v>
      </c>
      <c r="I216" s="4" t="s">
        <v>541</v>
      </c>
      <c r="J216" s="4" t="s">
        <v>1057</v>
      </c>
      <c r="K216" s="4" t="s">
        <v>1035</v>
      </c>
      <c r="L216" s="4" t="s">
        <v>2143</v>
      </c>
    </row>
    <row r="217" spans="1:12">
      <c r="A217" s="4">
        <v>216</v>
      </c>
      <c r="B217" s="4" t="s">
        <v>121</v>
      </c>
      <c r="C217" s="4" t="s">
        <v>1446</v>
      </c>
      <c r="D217" s="4" t="s">
        <v>1447</v>
      </c>
      <c r="E217" s="4" t="s">
        <v>1483</v>
      </c>
      <c r="F217" s="4" t="s">
        <v>1484</v>
      </c>
      <c r="G217" s="4" t="s">
        <v>1485</v>
      </c>
      <c r="H217" s="4" t="s">
        <v>1486</v>
      </c>
      <c r="I217" s="4" t="s">
        <v>1487</v>
      </c>
      <c r="J217" s="4" t="s">
        <v>1453</v>
      </c>
      <c r="K217" s="4" t="s">
        <v>1124</v>
      </c>
      <c r="L217" s="4" t="s">
        <v>2143</v>
      </c>
    </row>
    <row r="218" spans="1:12">
      <c r="A218" s="4">
        <v>217</v>
      </c>
      <c r="B218" s="4" t="s">
        <v>121</v>
      </c>
      <c r="C218" s="4" t="s">
        <v>1446</v>
      </c>
      <c r="D218" s="4" t="s">
        <v>1447</v>
      </c>
      <c r="E218" s="4" t="s">
        <v>1488</v>
      </c>
      <c r="F218" s="4" t="s">
        <v>1489</v>
      </c>
      <c r="G218" s="4" t="s">
        <v>1297</v>
      </c>
      <c r="H218" s="4" t="s">
        <v>1298</v>
      </c>
      <c r="I218" s="4" t="s">
        <v>541</v>
      </c>
      <c r="J218" s="4" t="s">
        <v>1299</v>
      </c>
      <c r="K218" s="4" t="s">
        <v>1035</v>
      </c>
      <c r="L218" s="4" t="s">
        <v>2143</v>
      </c>
    </row>
    <row r="219" spans="1:12">
      <c r="A219" s="4">
        <v>218</v>
      </c>
      <c r="B219" s="4" t="s">
        <v>121</v>
      </c>
      <c r="C219" s="4" t="s">
        <v>1446</v>
      </c>
      <c r="D219" s="4" t="s">
        <v>1447</v>
      </c>
      <c r="E219" s="4" t="s">
        <v>1488</v>
      </c>
      <c r="F219" s="4" t="s">
        <v>1489</v>
      </c>
      <c r="G219" s="4" t="s">
        <v>1303</v>
      </c>
      <c r="H219" s="4" t="s">
        <v>1304</v>
      </c>
      <c r="I219" s="4" t="s">
        <v>1305</v>
      </c>
      <c r="J219" s="4" t="s">
        <v>1306</v>
      </c>
      <c r="K219" s="4" t="s">
        <v>1035</v>
      </c>
      <c r="L219" s="4" t="s">
        <v>2143</v>
      </c>
    </row>
    <row r="220" spans="1:12">
      <c r="A220" s="4">
        <v>219</v>
      </c>
      <c r="B220" s="4" t="s">
        <v>121</v>
      </c>
      <c r="C220" s="4" t="s">
        <v>1446</v>
      </c>
      <c r="D220" s="4" t="s">
        <v>1447</v>
      </c>
      <c r="E220" s="4" t="s">
        <v>1488</v>
      </c>
      <c r="F220" s="4" t="s">
        <v>1489</v>
      </c>
      <c r="G220" s="4" t="s">
        <v>1490</v>
      </c>
      <c r="H220" s="4" t="s">
        <v>1491</v>
      </c>
      <c r="I220" s="4" t="s">
        <v>1492</v>
      </c>
      <c r="J220" s="4" t="s">
        <v>1453</v>
      </c>
      <c r="K220" s="4" t="s">
        <v>1124</v>
      </c>
      <c r="L220" s="4" t="s">
        <v>2143</v>
      </c>
    </row>
    <row r="221" spans="1:12">
      <c r="A221" s="4">
        <v>220</v>
      </c>
      <c r="B221" s="4" t="s">
        <v>121</v>
      </c>
      <c r="C221" s="4" t="s">
        <v>1446</v>
      </c>
      <c r="D221" s="4" t="s">
        <v>1447</v>
      </c>
      <c r="E221" s="4" t="s">
        <v>1488</v>
      </c>
      <c r="F221" s="4" t="s">
        <v>1489</v>
      </c>
      <c r="G221" s="4" t="s">
        <v>2251</v>
      </c>
      <c r="H221" s="4" t="s">
        <v>2252</v>
      </c>
      <c r="I221" s="4" t="s">
        <v>2253</v>
      </c>
      <c r="J221" s="4" t="s">
        <v>2254</v>
      </c>
      <c r="K221" s="4" t="s">
        <v>1124</v>
      </c>
      <c r="L221" s="4" t="s">
        <v>2143</v>
      </c>
    </row>
    <row r="222" spans="1:12">
      <c r="A222" s="4">
        <v>221</v>
      </c>
      <c r="B222" s="4" t="s">
        <v>121</v>
      </c>
      <c r="C222" s="4" t="s">
        <v>1446</v>
      </c>
      <c r="D222" s="4" t="s">
        <v>1447</v>
      </c>
      <c r="E222" s="4" t="s">
        <v>1488</v>
      </c>
      <c r="F222" s="4" t="s">
        <v>1489</v>
      </c>
      <c r="G222" s="4" t="s">
        <v>2255</v>
      </c>
      <c r="H222" s="4" t="s">
        <v>2252</v>
      </c>
      <c r="I222" s="4" t="s">
        <v>2253</v>
      </c>
      <c r="J222" s="4" t="s">
        <v>1306</v>
      </c>
      <c r="K222" s="4" t="s">
        <v>1035</v>
      </c>
      <c r="L222" s="4" t="s">
        <v>2143</v>
      </c>
    </row>
    <row r="223" spans="1:12">
      <c r="A223" s="4">
        <v>222</v>
      </c>
      <c r="B223" s="4" t="s">
        <v>121</v>
      </c>
      <c r="C223" s="4" t="s">
        <v>1446</v>
      </c>
      <c r="D223" s="4" t="s">
        <v>1447</v>
      </c>
      <c r="E223" s="4" t="s">
        <v>1488</v>
      </c>
      <c r="F223" s="4" t="s">
        <v>1489</v>
      </c>
      <c r="G223" s="4" t="s">
        <v>1307</v>
      </c>
      <c r="H223" s="4" t="s">
        <v>1308</v>
      </c>
      <c r="I223" s="4" t="s">
        <v>541</v>
      </c>
      <c r="J223" s="4" t="s">
        <v>1057</v>
      </c>
      <c r="K223" s="4" t="s">
        <v>1035</v>
      </c>
      <c r="L223" s="4" t="s">
        <v>2143</v>
      </c>
    </row>
    <row r="224" spans="1:12">
      <c r="A224" s="4">
        <v>223</v>
      </c>
      <c r="B224" s="4" t="s">
        <v>121</v>
      </c>
      <c r="C224" s="4" t="s">
        <v>1446</v>
      </c>
      <c r="D224" s="4" t="s">
        <v>1447</v>
      </c>
      <c r="E224" s="4" t="s">
        <v>1493</v>
      </c>
      <c r="F224" s="4" t="s">
        <v>1494</v>
      </c>
      <c r="G224" s="4" t="s">
        <v>1495</v>
      </c>
      <c r="H224" s="4" t="s">
        <v>1496</v>
      </c>
      <c r="I224" s="4" t="s">
        <v>1497</v>
      </c>
      <c r="J224" s="4" t="s">
        <v>1453</v>
      </c>
      <c r="K224" s="4" t="s">
        <v>1124</v>
      </c>
      <c r="L224" s="4" t="s">
        <v>2143</v>
      </c>
    </row>
    <row r="225" spans="1:12">
      <c r="A225" s="4">
        <v>224</v>
      </c>
      <c r="B225" s="4" t="s">
        <v>121</v>
      </c>
      <c r="C225" s="4" t="s">
        <v>1498</v>
      </c>
      <c r="D225" s="4" t="s">
        <v>1499</v>
      </c>
      <c r="E225" s="4" t="s">
        <v>1500</v>
      </c>
      <c r="F225" s="4" t="s">
        <v>1501</v>
      </c>
      <c r="G225" s="4" t="s">
        <v>1506</v>
      </c>
      <c r="H225" s="4" t="s">
        <v>2280</v>
      </c>
      <c r="I225" s="4" t="s">
        <v>1507</v>
      </c>
      <c r="J225" s="4" t="s">
        <v>1505</v>
      </c>
      <c r="K225" s="4" t="s">
        <v>1124</v>
      </c>
      <c r="L225" s="4" t="s">
        <v>2143</v>
      </c>
    </row>
    <row r="226" spans="1:12">
      <c r="A226" s="4">
        <v>225</v>
      </c>
      <c r="B226" s="4" t="s">
        <v>121</v>
      </c>
      <c r="C226" s="4" t="s">
        <v>1498</v>
      </c>
      <c r="D226" s="4" t="s">
        <v>1499</v>
      </c>
      <c r="E226" s="4" t="s">
        <v>1500</v>
      </c>
      <c r="F226" s="4" t="s">
        <v>1501</v>
      </c>
      <c r="G226" s="4" t="s">
        <v>1502</v>
      </c>
      <c r="H226" s="4" t="s">
        <v>1503</v>
      </c>
      <c r="I226" s="4" t="s">
        <v>1504</v>
      </c>
      <c r="J226" s="4" t="s">
        <v>1505</v>
      </c>
      <c r="K226" s="4" t="s">
        <v>1035</v>
      </c>
      <c r="L226" s="4" t="s">
        <v>2143</v>
      </c>
    </row>
    <row r="227" spans="1:12">
      <c r="A227" s="4">
        <v>226</v>
      </c>
      <c r="B227" s="4" t="s">
        <v>121</v>
      </c>
      <c r="C227" s="4" t="s">
        <v>1498</v>
      </c>
      <c r="D227" s="4" t="s">
        <v>1499</v>
      </c>
      <c r="E227" s="4" t="s">
        <v>1498</v>
      </c>
      <c r="F227" s="4" t="s">
        <v>1499</v>
      </c>
      <c r="G227" s="4" t="s">
        <v>1506</v>
      </c>
      <c r="H227" s="4" t="s">
        <v>2280</v>
      </c>
      <c r="I227" s="4" t="s">
        <v>1507</v>
      </c>
      <c r="J227" s="4" t="s">
        <v>1505</v>
      </c>
      <c r="K227" s="4" t="s">
        <v>1124</v>
      </c>
      <c r="L227" s="4" t="s">
        <v>2143</v>
      </c>
    </row>
    <row r="228" spans="1:12">
      <c r="A228" s="4">
        <v>227</v>
      </c>
      <c r="B228" s="4" t="s">
        <v>121</v>
      </c>
      <c r="C228" s="4" t="s">
        <v>1498</v>
      </c>
      <c r="D228" s="4" t="s">
        <v>1499</v>
      </c>
      <c r="E228" s="4" t="s">
        <v>1508</v>
      </c>
      <c r="F228" s="4" t="s">
        <v>1509</v>
      </c>
      <c r="G228" s="4" t="s">
        <v>1506</v>
      </c>
      <c r="H228" s="4" t="s">
        <v>2280</v>
      </c>
      <c r="I228" s="4" t="s">
        <v>1507</v>
      </c>
      <c r="J228" s="4" t="s">
        <v>1505</v>
      </c>
      <c r="K228" s="4" t="s">
        <v>1035</v>
      </c>
      <c r="L228" s="4" t="s">
        <v>2143</v>
      </c>
    </row>
    <row r="229" spans="1:12">
      <c r="A229" s="4">
        <v>228</v>
      </c>
      <c r="B229" s="4" t="s">
        <v>121</v>
      </c>
      <c r="C229" s="4" t="s">
        <v>1498</v>
      </c>
      <c r="D229" s="4" t="s">
        <v>1499</v>
      </c>
      <c r="E229" s="4" t="s">
        <v>1508</v>
      </c>
      <c r="F229" s="4" t="s">
        <v>1509</v>
      </c>
      <c r="G229" s="4" t="s">
        <v>1510</v>
      </c>
      <c r="H229" s="4" t="s">
        <v>1511</v>
      </c>
      <c r="I229" s="4" t="s">
        <v>1512</v>
      </c>
      <c r="J229" s="4" t="s">
        <v>1505</v>
      </c>
      <c r="K229" s="4" t="s">
        <v>1035</v>
      </c>
      <c r="L229" s="4" t="s">
        <v>2143</v>
      </c>
    </row>
    <row r="230" spans="1:12">
      <c r="A230" s="4">
        <v>229</v>
      </c>
      <c r="B230" s="4" t="s">
        <v>121</v>
      </c>
      <c r="C230" s="4" t="s">
        <v>1498</v>
      </c>
      <c r="D230" s="4" t="s">
        <v>1499</v>
      </c>
      <c r="E230" s="4" t="s">
        <v>2281</v>
      </c>
      <c r="F230" s="4" t="s">
        <v>2282</v>
      </c>
      <c r="G230" s="4" t="s">
        <v>1506</v>
      </c>
      <c r="H230" s="4" t="s">
        <v>2280</v>
      </c>
      <c r="I230" s="4" t="s">
        <v>1507</v>
      </c>
      <c r="J230" s="4" t="s">
        <v>1505</v>
      </c>
      <c r="K230" s="4" t="s">
        <v>1124</v>
      </c>
      <c r="L230" s="4" t="s">
        <v>2143</v>
      </c>
    </row>
    <row r="231" spans="1:12">
      <c r="A231" s="4">
        <v>230</v>
      </c>
      <c r="B231" s="4" t="s">
        <v>121</v>
      </c>
      <c r="C231" s="4" t="s">
        <v>1498</v>
      </c>
      <c r="D231" s="4" t="s">
        <v>1499</v>
      </c>
      <c r="E231" s="4" t="s">
        <v>1513</v>
      </c>
      <c r="F231" s="4" t="s">
        <v>1514</v>
      </c>
      <c r="G231" s="4" t="s">
        <v>1515</v>
      </c>
      <c r="H231" s="4" t="s">
        <v>1516</v>
      </c>
      <c r="I231" s="4" t="s">
        <v>1517</v>
      </c>
      <c r="J231" s="4" t="s">
        <v>1505</v>
      </c>
      <c r="K231" s="4" t="s">
        <v>1035</v>
      </c>
      <c r="L231" s="4" t="s">
        <v>2143</v>
      </c>
    </row>
    <row r="232" spans="1:12">
      <c r="A232" s="4">
        <v>231</v>
      </c>
      <c r="B232" s="4" t="s">
        <v>121</v>
      </c>
      <c r="C232" s="4" t="s">
        <v>1498</v>
      </c>
      <c r="D232" s="4" t="s">
        <v>1499</v>
      </c>
      <c r="E232" s="4" t="s">
        <v>1513</v>
      </c>
      <c r="F232" s="4" t="s">
        <v>1514</v>
      </c>
      <c r="G232" s="4" t="s">
        <v>1518</v>
      </c>
      <c r="H232" s="4" t="s">
        <v>1519</v>
      </c>
      <c r="I232" s="4" t="s">
        <v>1520</v>
      </c>
      <c r="J232" s="4" t="s">
        <v>1505</v>
      </c>
      <c r="K232" s="4" t="s">
        <v>1035</v>
      </c>
      <c r="L232" s="4" t="s">
        <v>2143</v>
      </c>
    </row>
    <row r="233" spans="1:12">
      <c r="A233" s="4">
        <v>232</v>
      </c>
      <c r="B233" s="4" t="s">
        <v>121</v>
      </c>
      <c r="C233" s="4" t="s">
        <v>1521</v>
      </c>
      <c r="D233" s="4" t="s">
        <v>1522</v>
      </c>
      <c r="E233" s="4" t="s">
        <v>1521</v>
      </c>
      <c r="F233" s="4" t="s">
        <v>1522</v>
      </c>
      <c r="G233" s="4" t="s">
        <v>1523</v>
      </c>
      <c r="H233" s="4" t="s">
        <v>1524</v>
      </c>
      <c r="I233" s="4" t="s">
        <v>1525</v>
      </c>
      <c r="J233" s="4" t="s">
        <v>1526</v>
      </c>
      <c r="K233" s="4" t="s">
        <v>1035</v>
      </c>
      <c r="L233" s="4" t="s">
        <v>2143</v>
      </c>
    </row>
    <row r="234" spans="1:12">
      <c r="A234" s="4">
        <v>233</v>
      </c>
      <c r="B234" s="4" t="s">
        <v>121</v>
      </c>
      <c r="C234" s="4" t="s">
        <v>1521</v>
      </c>
      <c r="D234" s="4" t="s">
        <v>1522</v>
      </c>
      <c r="E234" s="4" t="s">
        <v>1521</v>
      </c>
      <c r="F234" s="4" t="s">
        <v>1522</v>
      </c>
      <c r="G234" s="4" t="s">
        <v>1527</v>
      </c>
      <c r="H234" s="4" t="s">
        <v>1528</v>
      </c>
      <c r="I234" s="4" t="s">
        <v>1529</v>
      </c>
      <c r="J234" s="4" t="s">
        <v>1526</v>
      </c>
      <c r="K234" s="4" t="s">
        <v>1035</v>
      </c>
      <c r="L234" s="4" t="s">
        <v>2143</v>
      </c>
    </row>
    <row r="235" spans="1:12">
      <c r="A235" s="4">
        <v>234</v>
      </c>
      <c r="B235" s="4" t="s">
        <v>121</v>
      </c>
      <c r="C235" s="4" t="s">
        <v>1530</v>
      </c>
      <c r="D235" s="4" t="s">
        <v>1531</v>
      </c>
      <c r="E235" s="4" t="s">
        <v>1532</v>
      </c>
      <c r="F235" s="4" t="s">
        <v>1533</v>
      </c>
      <c r="G235" s="4" t="s">
        <v>1534</v>
      </c>
      <c r="H235" s="4" t="s">
        <v>1535</v>
      </c>
      <c r="I235" s="4" t="s">
        <v>1536</v>
      </c>
      <c r="J235" s="4" t="s">
        <v>1537</v>
      </c>
      <c r="K235" s="4" t="s">
        <v>1035</v>
      </c>
      <c r="L235" s="4" t="s">
        <v>2143</v>
      </c>
    </row>
    <row r="236" spans="1:12">
      <c r="A236" s="4">
        <v>235</v>
      </c>
      <c r="B236" s="4" t="s">
        <v>121</v>
      </c>
      <c r="C236" s="4" t="s">
        <v>1530</v>
      </c>
      <c r="D236" s="4" t="s">
        <v>1531</v>
      </c>
      <c r="E236" s="4" t="s">
        <v>1538</v>
      </c>
      <c r="F236" s="4" t="s">
        <v>1539</v>
      </c>
      <c r="G236" s="4" t="s">
        <v>1534</v>
      </c>
      <c r="H236" s="4" t="s">
        <v>1535</v>
      </c>
      <c r="I236" s="4" t="s">
        <v>1536</v>
      </c>
      <c r="J236" s="4" t="s">
        <v>1537</v>
      </c>
      <c r="K236" s="4" t="s">
        <v>1035</v>
      </c>
      <c r="L236" s="4" t="s">
        <v>2143</v>
      </c>
    </row>
    <row r="237" spans="1:12">
      <c r="A237" s="4">
        <v>236</v>
      </c>
      <c r="B237" s="4" t="s">
        <v>121</v>
      </c>
      <c r="C237" s="4" t="s">
        <v>1530</v>
      </c>
      <c r="D237" s="4" t="s">
        <v>1531</v>
      </c>
      <c r="E237" s="4" t="s">
        <v>1530</v>
      </c>
      <c r="F237" s="4" t="s">
        <v>1531</v>
      </c>
      <c r="G237" s="4" t="s">
        <v>1540</v>
      </c>
      <c r="H237" s="4" t="s">
        <v>1541</v>
      </c>
      <c r="I237" s="4" t="s">
        <v>1542</v>
      </c>
      <c r="J237" s="4" t="s">
        <v>1537</v>
      </c>
      <c r="K237" s="4" t="s">
        <v>1035</v>
      </c>
      <c r="L237" s="4" t="s">
        <v>2143</v>
      </c>
    </row>
    <row r="238" spans="1:12">
      <c r="A238" s="4">
        <v>237</v>
      </c>
      <c r="B238" s="4" t="s">
        <v>121</v>
      </c>
      <c r="C238" s="4" t="s">
        <v>1530</v>
      </c>
      <c r="D238" s="4" t="s">
        <v>1531</v>
      </c>
      <c r="E238" s="4" t="s">
        <v>1543</v>
      </c>
      <c r="F238" s="4" t="s">
        <v>1544</v>
      </c>
      <c r="G238" s="4" t="s">
        <v>2283</v>
      </c>
      <c r="H238" s="4" t="s">
        <v>2284</v>
      </c>
      <c r="I238" s="4" t="s">
        <v>2285</v>
      </c>
      <c r="J238" s="4" t="s">
        <v>1537</v>
      </c>
      <c r="K238" s="4" t="s">
        <v>1091</v>
      </c>
      <c r="L238" s="4" t="s">
        <v>2143</v>
      </c>
    </row>
    <row r="239" spans="1:12">
      <c r="A239" s="4">
        <v>238</v>
      </c>
      <c r="B239" s="4" t="s">
        <v>121</v>
      </c>
      <c r="C239" s="4" t="s">
        <v>1530</v>
      </c>
      <c r="D239" s="4" t="s">
        <v>1531</v>
      </c>
      <c r="E239" s="4" t="s">
        <v>1543</v>
      </c>
      <c r="F239" s="4" t="s">
        <v>1544</v>
      </c>
      <c r="G239" s="4" t="s">
        <v>1545</v>
      </c>
      <c r="H239" s="4" t="s">
        <v>1546</v>
      </c>
      <c r="I239" s="4" t="s">
        <v>1547</v>
      </c>
      <c r="J239" s="4" t="s">
        <v>1548</v>
      </c>
      <c r="K239" s="4" t="s">
        <v>1124</v>
      </c>
      <c r="L239" s="4" t="s">
        <v>2143</v>
      </c>
    </row>
    <row r="240" spans="1:12">
      <c r="A240" s="4">
        <v>239</v>
      </c>
      <c r="B240" s="4" t="s">
        <v>121</v>
      </c>
      <c r="C240" s="4" t="s">
        <v>1530</v>
      </c>
      <c r="D240" s="4" t="s">
        <v>1531</v>
      </c>
      <c r="E240" s="4" t="s">
        <v>1543</v>
      </c>
      <c r="F240" s="4" t="s">
        <v>1544</v>
      </c>
      <c r="G240" s="4" t="s">
        <v>1534</v>
      </c>
      <c r="H240" s="4" t="s">
        <v>1535</v>
      </c>
      <c r="I240" s="4" t="s">
        <v>1536</v>
      </c>
      <c r="J240" s="4" t="s">
        <v>1537</v>
      </c>
      <c r="K240" s="4" t="s">
        <v>1035</v>
      </c>
      <c r="L240" s="4" t="s">
        <v>2143</v>
      </c>
    </row>
    <row r="241" spans="1:12">
      <c r="A241" s="4">
        <v>240</v>
      </c>
      <c r="B241" s="4" t="s">
        <v>121</v>
      </c>
      <c r="C241" s="4" t="s">
        <v>1549</v>
      </c>
      <c r="D241" s="4" t="s">
        <v>1550</v>
      </c>
      <c r="E241" s="4" t="s">
        <v>1551</v>
      </c>
      <c r="F241" s="4" t="s">
        <v>1552</v>
      </c>
      <c r="G241" s="4" t="s">
        <v>1553</v>
      </c>
      <c r="H241" s="4" t="s">
        <v>1554</v>
      </c>
      <c r="I241" s="4" t="s">
        <v>1555</v>
      </c>
      <c r="J241" s="4" t="s">
        <v>1556</v>
      </c>
      <c r="K241" s="4" t="s">
        <v>1035</v>
      </c>
      <c r="L241" s="4" t="s">
        <v>2143</v>
      </c>
    </row>
    <row r="242" spans="1:12">
      <c r="A242" s="4">
        <v>241</v>
      </c>
      <c r="B242" s="4" t="s">
        <v>121</v>
      </c>
      <c r="C242" s="4" t="s">
        <v>1549</v>
      </c>
      <c r="D242" s="4" t="s">
        <v>1550</v>
      </c>
      <c r="E242" s="4" t="s">
        <v>1551</v>
      </c>
      <c r="F242" s="4" t="s">
        <v>1552</v>
      </c>
      <c r="G242" s="4" t="s">
        <v>1557</v>
      </c>
      <c r="H242" s="4" t="s">
        <v>1558</v>
      </c>
      <c r="I242" s="4" t="s">
        <v>1559</v>
      </c>
      <c r="J242" s="4" t="s">
        <v>1556</v>
      </c>
      <c r="K242" s="4" t="s">
        <v>1035</v>
      </c>
      <c r="L242" s="4" t="s">
        <v>2143</v>
      </c>
    </row>
    <row r="243" spans="1:12">
      <c r="A243" s="4">
        <v>242</v>
      </c>
      <c r="B243" s="4" t="s">
        <v>121</v>
      </c>
      <c r="C243" s="4" t="s">
        <v>1549</v>
      </c>
      <c r="D243" s="4" t="s">
        <v>1550</v>
      </c>
      <c r="E243" s="4" t="s">
        <v>1560</v>
      </c>
      <c r="F243" s="4" t="s">
        <v>1561</v>
      </c>
      <c r="G243" s="4" t="s">
        <v>1562</v>
      </c>
      <c r="H243" s="4" t="s">
        <v>1563</v>
      </c>
      <c r="I243" s="4" t="s">
        <v>1564</v>
      </c>
      <c r="J243" s="4" t="s">
        <v>1556</v>
      </c>
      <c r="K243" s="4" t="s">
        <v>1035</v>
      </c>
      <c r="L243" s="4" t="s">
        <v>2143</v>
      </c>
    </row>
    <row r="244" spans="1:12">
      <c r="A244" s="4">
        <v>243</v>
      </c>
      <c r="B244" s="4" t="s">
        <v>121</v>
      </c>
      <c r="C244" s="4" t="s">
        <v>1549</v>
      </c>
      <c r="D244" s="4" t="s">
        <v>1550</v>
      </c>
      <c r="E244" s="4" t="s">
        <v>1565</v>
      </c>
      <c r="F244" s="4" t="s">
        <v>1566</v>
      </c>
      <c r="G244" s="4" t="s">
        <v>1553</v>
      </c>
      <c r="H244" s="4" t="s">
        <v>1554</v>
      </c>
      <c r="I244" s="4" t="s">
        <v>1555</v>
      </c>
      <c r="J244" s="4" t="s">
        <v>1556</v>
      </c>
      <c r="K244" s="4" t="s">
        <v>1035</v>
      </c>
      <c r="L244" s="4" t="s">
        <v>2143</v>
      </c>
    </row>
    <row r="245" spans="1:12">
      <c r="A245" s="4">
        <v>244</v>
      </c>
      <c r="B245" s="4" t="s">
        <v>121</v>
      </c>
      <c r="C245" s="4" t="s">
        <v>1549</v>
      </c>
      <c r="D245" s="4" t="s">
        <v>1550</v>
      </c>
      <c r="E245" s="4" t="s">
        <v>1549</v>
      </c>
      <c r="F245" s="4" t="s">
        <v>1550</v>
      </c>
      <c r="G245" s="4" t="s">
        <v>1567</v>
      </c>
      <c r="H245" s="4" t="s">
        <v>1568</v>
      </c>
      <c r="I245" s="4" t="s">
        <v>1569</v>
      </c>
      <c r="J245" s="4" t="s">
        <v>1556</v>
      </c>
      <c r="K245" s="4" t="s">
        <v>1035</v>
      </c>
      <c r="L245" s="4" t="s">
        <v>2143</v>
      </c>
    </row>
    <row r="246" spans="1:12">
      <c r="A246" s="4">
        <v>245</v>
      </c>
      <c r="B246" s="4" t="s">
        <v>121</v>
      </c>
      <c r="C246" s="4" t="s">
        <v>1549</v>
      </c>
      <c r="D246" s="4" t="s">
        <v>1550</v>
      </c>
      <c r="E246" s="4" t="s">
        <v>1570</v>
      </c>
      <c r="F246" s="4" t="s">
        <v>1571</v>
      </c>
      <c r="G246" s="4" t="s">
        <v>1553</v>
      </c>
      <c r="H246" s="4" t="s">
        <v>1554</v>
      </c>
      <c r="I246" s="4" t="s">
        <v>1555</v>
      </c>
      <c r="J246" s="4" t="s">
        <v>1556</v>
      </c>
      <c r="K246" s="4" t="s">
        <v>1035</v>
      </c>
      <c r="L246" s="4" t="s">
        <v>2143</v>
      </c>
    </row>
    <row r="247" spans="1:12">
      <c r="A247" s="4">
        <v>246</v>
      </c>
      <c r="B247" s="4" t="s">
        <v>121</v>
      </c>
      <c r="C247" s="4" t="s">
        <v>1549</v>
      </c>
      <c r="D247" s="4" t="s">
        <v>1550</v>
      </c>
      <c r="E247" s="4" t="s">
        <v>1572</v>
      </c>
      <c r="F247" s="4" t="s">
        <v>1573</v>
      </c>
      <c r="G247" s="4" t="s">
        <v>1562</v>
      </c>
      <c r="H247" s="4" t="s">
        <v>1563</v>
      </c>
      <c r="I247" s="4" t="s">
        <v>1564</v>
      </c>
      <c r="J247" s="4" t="s">
        <v>1556</v>
      </c>
      <c r="K247" s="4" t="s">
        <v>1035</v>
      </c>
      <c r="L247" s="4" t="s">
        <v>2143</v>
      </c>
    </row>
    <row r="248" spans="1:12">
      <c r="A248" s="4">
        <v>247</v>
      </c>
      <c r="B248" s="4" t="s">
        <v>121</v>
      </c>
      <c r="C248" s="4" t="s">
        <v>1549</v>
      </c>
      <c r="D248" s="4" t="s">
        <v>1550</v>
      </c>
      <c r="E248" s="4" t="s">
        <v>1572</v>
      </c>
      <c r="F248" s="4" t="s">
        <v>1573</v>
      </c>
      <c r="G248" s="4" t="s">
        <v>1574</v>
      </c>
      <c r="H248" s="4" t="s">
        <v>1575</v>
      </c>
      <c r="I248" s="4" t="s">
        <v>1576</v>
      </c>
      <c r="J248" s="4" t="s">
        <v>1556</v>
      </c>
      <c r="K248" s="4" t="s">
        <v>1035</v>
      </c>
      <c r="L248" s="4" t="s">
        <v>2143</v>
      </c>
    </row>
    <row r="249" spans="1:12">
      <c r="A249" s="4">
        <v>248</v>
      </c>
      <c r="B249" s="4" t="s">
        <v>121</v>
      </c>
      <c r="C249" s="4" t="s">
        <v>1549</v>
      </c>
      <c r="D249" s="4" t="s">
        <v>1550</v>
      </c>
      <c r="E249" s="4" t="s">
        <v>1577</v>
      </c>
      <c r="F249" s="4" t="s">
        <v>1578</v>
      </c>
      <c r="G249" s="4" t="s">
        <v>1562</v>
      </c>
      <c r="H249" s="4" t="s">
        <v>1563</v>
      </c>
      <c r="I249" s="4" t="s">
        <v>1564</v>
      </c>
      <c r="J249" s="4" t="s">
        <v>1556</v>
      </c>
      <c r="K249" s="4" t="s">
        <v>1035</v>
      </c>
      <c r="L249" s="4" t="s">
        <v>2143</v>
      </c>
    </row>
    <row r="250" spans="1:12">
      <c r="A250" s="4">
        <v>249</v>
      </c>
      <c r="B250" s="4" t="s">
        <v>121</v>
      </c>
      <c r="C250" s="4" t="s">
        <v>1549</v>
      </c>
      <c r="D250" s="4" t="s">
        <v>1550</v>
      </c>
      <c r="E250" s="4" t="s">
        <v>1577</v>
      </c>
      <c r="F250" s="4" t="s">
        <v>1578</v>
      </c>
      <c r="G250" s="4" t="s">
        <v>1579</v>
      </c>
      <c r="H250" s="4" t="s">
        <v>1580</v>
      </c>
      <c r="I250" s="4" t="s">
        <v>1581</v>
      </c>
      <c r="J250" s="4" t="s">
        <v>1556</v>
      </c>
      <c r="K250" s="4" t="s">
        <v>1035</v>
      </c>
      <c r="L250" s="4" t="s">
        <v>2143</v>
      </c>
    </row>
    <row r="251" spans="1:12">
      <c r="A251" s="4">
        <v>250</v>
      </c>
      <c r="B251" s="4" t="s">
        <v>121</v>
      </c>
      <c r="C251" s="4" t="s">
        <v>1582</v>
      </c>
      <c r="D251" s="4" t="s">
        <v>1583</v>
      </c>
      <c r="E251" s="4" t="s">
        <v>1582</v>
      </c>
      <c r="F251" s="4" t="s">
        <v>1583</v>
      </c>
      <c r="G251" s="4" t="s">
        <v>1584</v>
      </c>
      <c r="H251" s="4" t="s">
        <v>2286</v>
      </c>
      <c r="I251" s="4" t="s">
        <v>1585</v>
      </c>
      <c r="J251" s="4" t="s">
        <v>1586</v>
      </c>
      <c r="K251" s="4" t="s">
        <v>1035</v>
      </c>
      <c r="L251" s="4" t="s">
        <v>2143</v>
      </c>
    </row>
    <row r="252" spans="1:12">
      <c r="A252" s="4">
        <v>251</v>
      </c>
      <c r="B252" s="4" t="s">
        <v>121</v>
      </c>
      <c r="C252" s="4" t="s">
        <v>1582</v>
      </c>
      <c r="D252" s="4" t="s">
        <v>1583</v>
      </c>
      <c r="E252" s="4" t="s">
        <v>1587</v>
      </c>
      <c r="F252" s="4" t="s">
        <v>1588</v>
      </c>
      <c r="G252" s="4" t="s">
        <v>1589</v>
      </c>
      <c r="H252" s="4" t="s">
        <v>1590</v>
      </c>
      <c r="I252" s="4" t="s">
        <v>1591</v>
      </c>
      <c r="J252" s="4" t="s">
        <v>1586</v>
      </c>
      <c r="K252" s="4" t="s">
        <v>1035</v>
      </c>
      <c r="L252" s="4" t="s">
        <v>2143</v>
      </c>
    </row>
    <row r="253" spans="1:12">
      <c r="A253" s="4">
        <v>252</v>
      </c>
      <c r="B253" s="4" t="s">
        <v>121</v>
      </c>
      <c r="C253" s="4" t="s">
        <v>1582</v>
      </c>
      <c r="D253" s="4" t="s">
        <v>1583</v>
      </c>
      <c r="E253" s="4" t="s">
        <v>1587</v>
      </c>
      <c r="F253" s="4" t="s">
        <v>1588</v>
      </c>
      <c r="G253" s="4" t="s">
        <v>2287</v>
      </c>
      <c r="H253" s="4" t="s">
        <v>2288</v>
      </c>
      <c r="I253" s="4" t="s">
        <v>2289</v>
      </c>
      <c r="J253" s="4" t="s">
        <v>1207</v>
      </c>
      <c r="K253" s="4" t="s">
        <v>1091</v>
      </c>
      <c r="L253" s="4" t="s">
        <v>2143</v>
      </c>
    </row>
    <row r="254" spans="1:12">
      <c r="A254" s="4">
        <v>253</v>
      </c>
      <c r="B254" s="4" t="s">
        <v>121</v>
      </c>
      <c r="C254" s="4" t="s">
        <v>1582</v>
      </c>
      <c r="D254" s="4" t="s">
        <v>1583</v>
      </c>
      <c r="E254" s="4" t="s">
        <v>1587</v>
      </c>
      <c r="F254" s="4" t="s">
        <v>1588</v>
      </c>
      <c r="G254" s="4" t="s">
        <v>1584</v>
      </c>
      <c r="H254" s="4" t="s">
        <v>2286</v>
      </c>
      <c r="I254" s="4" t="s">
        <v>1585</v>
      </c>
      <c r="J254" s="4" t="s">
        <v>1586</v>
      </c>
      <c r="K254" s="4" t="s">
        <v>1035</v>
      </c>
      <c r="L254" s="4" t="s">
        <v>2143</v>
      </c>
    </row>
    <row r="255" spans="1:12">
      <c r="A255" s="4">
        <v>254</v>
      </c>
      <c r="B255" s="4" t="s">
        <v>121</v>
      </c>
      <c r="C255" s="4" t="s">
        <v>1582</v>
      </c>
      <c r="D255" s="4" t="s">
        <v>1583</v>
      </c>
      <c r="E255" s="4" t="s">
        <v>1592</v>
      </c>
      <c r="F255" s="4" t="s">
        <v>1593</v>
      </c>
      <c r="G255" s="4" t="s">
        <v>1594</v>
      </c>
      <c r="H255" s="4" t="s">
        <v>1595</v>
      </c>
      <c r="I255" s="4" t="s">
        <v>1596</v>
      </c>
      <c r="J255" s="4" t="s">
        <v>1586</v>
      </c>
      <c r="K255" s="4" t="s">
        <v>1124</v>
      </c>
      <c r="L255" s="4" t="s">
        <v>2143</v>
      </c>
    </row>
    <row r="256" spans="1:12">
      <c r="A256" s="4">
        <v>255</v>
      </c>
      <c r="B256" s="4" t="s">
        <v>121</v>
      </c>
      <c r="C256" s="4" t="s">
        <v>1582</v>
      </c>
      <c r="D256" s="4" t="s">
        <v>1583</v>
      </c>
      <c r="E256" s="4" t="s">
        <v>1597</v>
      </c>
      <c r="F256" s="4" t="s">
        <v>1598</v>
      </c>
      <c r="G256" s="4" t="s">
        <v>2290</v>
      </c>
      <c r="H256" s="4" t="s">
        <v>2291</v>
      </c>
      <c r="I256" s="4" t="s">
        <v>2292</v>
      </c>
      <c r="J256" s="4" t="s">
        <v>1586</v>
      </c>
      <c r="K256" s="4" t="s">
        <v>1035</v>
      </c>
      <c r="L256" s="4" t="s">
        <v>2143</v>
      </c>
    </row>
    <row r="257" spans="1:12">
      <c r="A257" s="4">
        <v>256</v>
      </c>
      <c r="B257" s="4" t="s">
        <v>121</v>
      </c>
      <c r="C257" s="4" t="s">
        <v>1582</v>
      </c>
      <c r="D257" s="4" t="s">
        <v>1583</v>
      </c>
      <c r="E257" s="4" t="s">
        <v>1597</v>
      </c>
      <c r="F257" s="4" t="s">
        <v>1598</v>
      </c>
      <c r="G257" s="4" t="s">
        <v>1599</v>
      </c>
      <c r="H257" s="4" t="s">
        <v>1600</v>
      </c>
      <c r="I257" s="4" t="s">
        <v>1601</v>
      </c>
      <c r="J257" s="4" t="s">
        <v>1586</v>
      </c>
      <c r="K257" s="4" t="s">
        <v>1035</v>
      </c>
      <c r="L257" s="4" t="s">
        <v>2143</v>
      </c>
    </row>
    <row r="258" spans="1:12">
      <c r="A258" s="4">
        <v>257</v>
      </c>
      <c r="B258" s="4" t="s">
        <v>121</v>
      </c>
      <c r="C258" s="4" t="s">
        <v>1582</v>
      </c>
      <c r="D258" s="4" t="s">
        <v>1583</v>
      </c>
      <c r="E258" s="4" t="s">
        <v>1597</v>
      </c>
      <c r="F258" s="4" t="s">
        <v>1598</v>
      </c>
      <c r="G258" s="4" t="s">
        <v>1602</v>
      </c>
      <c r="H258" s="4" t="s">
        <v>1603</v>
      </c>
      <c r="I258" s="4" t="s">
        <v>1604</v>
      </c>
      <c r="J258" s="4" t="s">
        <v>1586</v>
      </c>
      <c r="K258" s="4" t="s">
        <v>1035</v>
      </c>
      <c r="L258" s="4" t="s">
        <v>2143</v>
      </c>
    </row>
    <row r="259" spans="1:12">
      <c r="A259" s="4">
        <v>258</v>
      </c>
      <c r="B259" s="4" t="s">
        <v>121</v>
      </c>
      <c r="C259" s="4" t="s">
        <v>1605</v>
      </c>
      <c r="D259" s="4" t="s">
        <v>1606</v>
      </c>
      <c r="E259" s="4" t="s">
        <v>2293</v>
      </c>
      <c r="F259" s="4" t="s">
        <v>2294</v>
      </c>
      <c r="G259" s="4" t="s">
        <v>2053</v>
      </c>
      <c r="H259" s="4" t="s">
        <v>2295</v>
      </c>
      <c r="I259" s="4" t="s">
        <v>2054</v>
      </c>
      <c r="J259" s="4" t="s">
        <v>1980</v>
      </c>
      <c r="K259" s="4" t="s">
        <v>1035</v>
      </c>
      <c r="L259" s="4" t="s">
        <v>2143</v>
      </c>
    </row>
    <row r="260" spans="1:12">
      <c r="A260" s="4">
        <v>259</v>
      </c>
      <c r="B260" s="4" t="s">
        <v>121</v>
      </c>
      <c r="C260" s="4" t="s">
        <v>1605</v>
      </c>
      <c r="D260" s="4" t="s">
        <v>1606</v>
      </c>
      <c r="E260" s="4" t="s">
        <v>2293</v>
      </c>
      <c r="F260" s="4" t="s">
        <v>2294</v>
      </c>
      <c r="G260" s="4" t="s">
        <v>2296</v>
      </c>
      <c r="H260" s="4" t="s">
        <v>2297</v>
      </c>
      <c r="I260" s="4" t="s">
        <v>2298</v>
      </c>
      <c r="J260" s="4" t="s">
        <v>1695</v>
      </c>
      <c r="K260" s="4" t="s">
        <v>1091</v>
      </c>
      <c r="L260" s="4" t="s">
        <v>2143</v>
      </c>
    </row>
    <row r="261" spans="1:12">
      <c r="A261" s="4">
        <v>260</v>
      </c>
      <c r="B261" s="4" t="s">
        <v>121</v>
      </c>
      <c r="C261" s="4" t="s">
        <v>1605</v>
      </c>
      <c r="D261" s="4" t="s">
        <v>1606</v>
      </c>
      <c r="E261" s="4" t="s">
        <v>2299</v>
      </c>
      <c r="F261" s="4" t="s">
        <v>2300</v>
      </c>
      <c r="G261" s="4" t="s">
        <v>1613</v>
      </c>
      <c r="H261" s="4" t="s">
        <v>1614</v>
      </c>
      <c r="I261" s="4" t="s">
        <v>1615</v>
      </c>
      <c r="J261" s="4" t="s">
        <v>1616</v>
      </c>
      <c r="K261" s="4" t="s">
        <v>1035</v>
      </c>
      <c r="L261" s="4" t="s">
        <v>2143</v>
      </c>
    </row>
    <row r="262" spans="1:12">
      <c r="A262" s="4">
        <v>261</v>
      </c>
      <c r="B262" s="4" t="s">
        <v>121</v>
      </c>
      <c r="C262" s="4" t="s">
        <v>1605</v>
      </c>
      <c r="D262" s="4" t="s">
        <v>1606</v>
      </c>
      <c r="E262" s="4" t="s">
        <v>1607</v>
      </c>
      <c r="F262" s="4" t="s">
        <v>1608</v>
      </c>
      <c r="G262" s="4" t="s">
        <v>1297</v>
      </c>
      <c r="H262" s="4" t="s">
        <v>1298</v>
      </c>
      <c r="I262" s="4" t="s">
        <v>541</v>
      </c>
      <c r="J262" s="4" t="s">
        <v>1299</v>
      </c>
      <c r="K262" s="4" t="s">
        <v>1035</v>
      </c>
      <c r="L262" s="4" t="s">
        <v>2143</v>
      </c>
    </row>
    <row r="263" spans="1:12">
      <c r="A263" s="4">
        <v>262</v>
      </c>
      <c r="B263" s="4" t="s">
        <v>121</v>
      </c>
      <c r="C263" s="4" t="s">
        <v>1605</v>
      </c>
      <c r="D263" s="4" t="s">
        <v>1606</v>
      </c>
      <c r="E263" s="4" t="s">
        <v>1607</v>
      </c>
      <c r="F263" s="4" t="s">
        <v>1608</v>
      </c>
      <c r="G263" s="4" t="s">
        <v>1613</v>
      </c>
      <c r="H263" s="4" t="s">
        <v>1614</v>
      </c>
      <c r="I263" s="4" t="s">
        <v>1615</v>
      </c>
      <c r="J263" s="4" t="s">
        <v>1616</v>
      </c>
      <c r="K263" s="4" t="s">
        <v>1035</v>
      </c>
      <c r="L263" s="4" t="s">
        <v>2143</v>
      </c>
    </row>
    <row r="264" spans="1:12">
      <c r="A264" s="4">
        <v>263</v>
      </c>
      <c r="B264" s="4" t="s">
        <v>121</v>
      </c>
      <c r="C264" s="4" t="s">
        <v>1605</v>
      </c>
      <c r="D264" s="4" t="s">
        <v>1606</v>
      </c>
      <c r="E264" s="4" t="s">
        <v>1607</v>
      </c>
      <c r="F264" s="4" t="s">
        <v>1608</v>
      </c>
      <c r="G264" s="4" t="s">
        <v>1303</v>
      </c>
      <c r="H264" s="4" t="s">
        <v>1304</v>
      </c>
      <c r="I264" s="4" t="s">
        <v>1305</v>
      </c>
      <c r="J264" s="4" t="s">
        <v>1306</v>
      </c>
      <c r="K264" s="4" t="s">
        <v>1035</v>
      </c>
      <c r="L264" s="4" t="s">
        <v>2143</v>
      </c>
    </row>
    <row r="265" spans="1:12">
      <c r="A265" s="4">
        <v>264</v>
      </c>
      <c r="B265" s="4" t="s">
        <v>121</v>
      </c>
      <c r="C265" s="4" t="s">
        <v>1605</v>
      </c>
      <c r="D265" s="4" t="s">
        <v>1606</v>
      </c>
      <c r="E265" s="4" t="s">
        <v>1607</v>
      </c>
      <c r="F265" s="4" t="s">
        <v>1608</v>
      </c>
      <c r="G265" s="4" t="s">
        <v>1307</v>
      </c>
      <c r="H265" s="4" t="s">
        <v>1308</v>
      </c>
      <c r="I265" s="4" t="s">
        <v>541</v>
      </c>
      <c r="J265" s="4" t="s">
        <v>1057</v>
      </c>
      <c r="K265" s="4" t="s">
        <v>1035</v>
      </c>
      <c r="L265" s="4" t="s">
        <v>2143</v>
      </c>
    </row>
    <row r="266" spans="1:12">
      <c r="A266" s="4">
        <v>265</v>
      </c>
      <c r="B266" s="4" t="s">
        <v>121</v>
      </c>
      <c r="C266" s="4" t="s">
        <v>1605</v>
      </c>
      <c r="D266" s="4" t="s">
        <v>1606</v>
      </c>
      <c r="E266" s="4" t="s">
        <v>2301</v>
      </c>
      <c r="F266" s="4" t="s">
        <v>2302</v>
      </c>
      <c r="G266" s="4" t="s">
        <v>1613</v>
      </c>
      <c r="H266" s="4" t="s">
        <v>1614</v>
      </c>
      <c r="I266" s="4" t="s">
        <v>1615</v>
      </c>
      <c r="J266" s="4" t="s">
        <v>1616</v>
      </c>
      <c r="K266" s="4" t="s">
        <v>1035</v>
      </c>
      <c r="L266" s="4" t="s">
        <v>2143</v>
      </c>
    </row>
    <row r="267" spans="1:12">
      <c r="A267" s="4">
        <v>266</v>
      </c>
      <c r="B267" s="4" t="s">
        <v>121</v>
      </c>
      <c r="C267" s="4" t="s">
        <v>1605</v>
      </c>
      <c r="D267" s="4" t="s">
        <v>1606</v>
      </c>
      <c r="E267" s="4" t="s">
        <v>1609</v>
      </c>
      <c r="F267" s="4" t="s">
        <v>1610</v>
      </c>
      <c r="G267" s="4" t="s">
        <v>1368</v>
      </c>
      <c r="H267" s="4" t="s">
        <v>1369</v>
      </c>
      <c r="I267" s="4" t="s">
        <v>502</v>
      </c>
      <c r="J267" s="4" t="s">
        <v>1370</v>
      </c>
      <c r="K267" s="4" t="s">
        <v>1035</v>
      </c>
      <c r="L267" s="4" t="s">
        <v>2143</v>
      </c>
    </row>
    <row r="268" spans="1:12">
      <c r="A268" s="4">
        <v>267</v>
      </c>
      <c r="B268" s="4" t="s">
        <v>121</v>
      </c>
      <c r="C268" s="4" t="s">
        <v>1605</v>
      </c>
      <c r="D268" s="4" t="s">
        <v>1606</v>
      </c>
      <c r="E268" s="4" t="s">
        <v>1609</v>
      </c>
      <c r="F268" s="4" t="s">
        <v>1610</v>
      </c>
      <c r="G268" s="4" t="s">
        <v>1613</v>
      </c>
      <c r="H268" s="4" t="s">
        <v>1614</v>
      </c>
      <c r="I268" s="4" t="s">
        <v>1615</v>
      </c>
      <c r="J268" s="4" t="s">
        <v>1616</v>
      </c>
      <c r="K268" s="4" t="s">
        <v>1035</v>
      </c>
      <c r="L268" s="4" t="s">
        <v>2143</v>
      </c>
    </row>
    <row r="269" spans="1:12">
      <c r="A269" s="4">
        <v>268</v>
      </c>
      <c r="B269" s="4" t="s">
        <v>121</v>
      </c>
      <c r="C269" s="4" t="s">
        <v>1605</v>
      </c>
      <c r="D269" s="4" t="s">
        <v>1606</v>
      </c>
      <c r="E269" s="4" t="s">
        <v>1611</v>
      </c>
      <c r="F269" s="4" t="s">
        <v>1612</v>
      </c>
      <c r="G269" s="4" t="s">
        <v>1297</v>
      </c>
      <c r="H269" s="4" t="s">
        <v>1298</v>
      </c>
      <c r="I269" s="4" t="s">
        <v>541</v>
      </c>
      <c r="J269" s="4" t="s">
        <v>1299</v>
      </c>
      <c r="K269" s="4" t="s">
        <v>1035</v>
      </c>
      <c r="L269" s="4" t="s">
        <v>2143</v>
      </c>
    </row>
    <row r="270" spans="1:12">
      <c r="A270" s="4">
        <v>269</v>
      </c>
      <c r="B270" s="4" t="s">
        <v>121</v>
      </c>
      <c r="C270" s="4" t="s">
        <v>1605</v>
      </c>
      <c r="D270" s="4" t="s">
        <v>1606</v>
      </c>
      <c r="E270" s="4" t="s">
        <v>1611</v>
      </c>
      <c r="F270" s="4" t="s">
        <v>1612</v>
      </c>
      <c r="G270" s="4" t="s">
        <v>1613</v>
      </c>
      <c r="H270" s="4" t="s">
        <v>1614</v>
      </c>
      <c r="I270" s="4" t="s">
        <v>1615</v>
      </c>
      <c r="J270" s="4" t="s">
        <v>1616</v>
      </c>
      <c r="K270" s="4" t="s">
        <v>1035</v>
      </c>
      <c r="L270" s="4" t="s">
        <v>2143</v>
      </c>
    </row>
    <row r="271" spans="1:12">
      <c r="A271" s="4">
        <v>270</v>
      </c>
      <c r="B271" s="4" t="s">
        <v>121</v>
      </c>
      <c r="C271" s="4" t="s">
        <v>1605</v>
      </c>
      <c r="D271" s="4" t="s">
        <v>1606</v>
      </c>
      <c r="E271" s="4" t="s">
        <v>1611</v>
      </c>
      <c r="F271" s="4" t="s">
        <v>1612</v>
      </c>
      <c r="G271" s="4" t="s">
        <v>1617</v>
      </c>
      <c r="H271" s="4" t="s">
        <v>1618</v>
      </c>
      <c r="I271" s="4" t="s">
        <v>1619</v>
      </c>
      <c r="J271" s="4" t="s">
        <v>1616</v>
      </c>
      <c r="K271" s="4" t="s">
        <v>1035</v>
      </c>
      <c r="L271" s="4" t="s">
        <v>2143</v>
      </c>
    </row>
    <row r="272" spans="1:12">
      <c r="A272" s="4">
        <v>271</v>
      </c>
      <c r="B272" s="4" t="s">
        <v>121</v>
      </c>
      <c r="C272" s="4" t="s">
        <v>1605</v>
      </c>
      <c r="D272" s="4" t="s">
        <v>1606</v>
      </c>
      <c r="E272" s="4" t="s">
        <v>1611</v>
      </c>
      <c r="F272" s="4" t="s">
        <v>1612</v>
      </c>
      <c r="G272" s="4" t="s">
        <v>1620</v>
      </c>
      <c r="H272" s="4" t="s">
        <v>1621</v>
      </c>
      <c r="I272" s="4" t="s">
        <v>1622</v>
      </c>
      <c r="J272" s="4" t="s">
        <v>1616</v>
      </c>
      <c r="K272" s="4" t="s">
        <v>1035</v>
      </c>
      <c r="L272" s="4" t="s">
        <v>2143</v>
      </c>
    </row>
    <row r="273" spans="1:12">
      <c r="A273" s="4">
        <v>272</v>
      </c>
      <c r="B273" s="4" t="s">
        <v>121</v>
      </c>
      <c r="C273" s="4" t="s">
        <v>1605</v>
      </c>
      <c r="D273" s="4" t="s">
        <v>1606</v>
      </c>
      <c r="E273" s="4" t="s">
        <v>1611</v>
      </c>
      <c r="F273" s="4" t="s">
        <v>1612</v>
      </c>
      <c r="G273" s="4" t="s">
        <v>1303</v>
      </c>
      <c r="H273" s="4" t="s">
        <v>1304</v>
      </c>
      <c r="I273" s="4" t="s">
        <v>1305</v>
      </c>
      <c r="J273" s="4" t="s">
        <v>1306</v>
      </c>
      <c r="K273" s="4" t="s">
        <v>1035</v>
      </c>
      <c r="L273" s="4" t="s">
        <v>2143</v>
      </c>
    </row>
    <row r="274" spans="1:12">
      <c r="A274" s="4">
        <v>273</v>
      </c>
      <c r="B274" s="4" t="s">
        <v>121</v>
      </c>
      <c r="C274" s="4" t="s">
        <v>1605</v>
      </c>
      <c r="D274" s="4" t="s">
        <v>1606</v>
      </c>
      <c r="E274" s="4" t="s">
        <v>1611</v>
      </c>
      <c r="F274" s="4" t="s">
        <v>1612</v>
      </c>
      <c r="G274" s="4" t="s">
        <v>1307</v>
      </c>
      <c r="H274" s="4" t="s">
        <v>1308</v>
      </c>
      <c r="I274" s="4" t="s">
        <v>541</v>
      </c>
      <c r="J274" s="4" t="s">
        <v>1057</v>
      </c>
      <c r="K274" s="4" t="s">
        <v>1035</v>
      </c>
      <c r="L274" s="4" t="s">
        <v>2143</v>
      </c>
    </row>
    <row r="275" spans="1:12">
      <c r="A275" s="4">
        <v>274</v>
      </c>
      <c r="B275" s="4" t="s">
        <v>121</v>
      </c>
      <c r="C275" s="4" t="s">
        <v>1605</v>
      </c>
      <c r="D275" s="4" t="s">
        <v>1606</v>
      </c>
      <c r="E275" s="4" t="s">
        <v>2303</v>
      </c>
      <c r="F275" s="4" t="s">
        <v>2304</v>
      </c>
      <c r="G275" s="4" t="s">
        <v>1613</v>
      </c>
      <c r="H275" s="4" t="s">
        <v>1614</v>
      </c>
      <c r="I275" s="4" t="s">
        <v>1615</v>
      </c>
      <c r="J275" s="4" t="s">
        <v>1616</v>
      </c>
      <c r="K275" s="4" t="s">
        <v>1035</v>
      </c>
      <c r="L275" s="4" t="s">
        <v>2143</v>
      </c>
    </row>
    <row r="276" spans="1:12">
      <c r="A276" s="4">
        <v>275</v>
      </c>
      <c r="B276" s="4" t="s">
        <v>121</v>
      </c>
      <c r="C276" s="4" t="s">
        <v>1605</v>
      </c>
      <c r="D276" s="4" t="s">
        <v>1606</v>
      </c>
      <c r="E276" s="4" t="s">
        <v>1605</v>
      </c>
      <c r="F276" s="4" t="s">
        <v>1606</v>
      </c>
      <c r="G276" s="4" t="s">
        <v>2305</v>
      </c>
      <c r="H276" s="4" t="s">
        <v>2306</v>
      </c>
      <c r="I276" s="4" t="s">
        <v>2307</v>
      </c>
      <c r="J276" s="4" t="s">
        <v>1616</v>
      </c>
      <c r="K276" s="4" t="s">
        <v>1091</v>
      </c>
      <c r="L276" s="4" t="s">
        <v>2143</v>
      </c>
    </row>
    <row r="277" spans="1:12">
      <c r="A277" s="4">
        <v>276</v>
      </c>
      <c r="B277" s="4" t="s">
        <v>121</v>
      </c>
      <c r="C277" s="4" t="s">
        <v>1605</v>
      </c>
      <c r="D277" s="4" t="s">
        <v>1606</v>
      </c>
      <c r="E277" s="4" t="s">
        <v>1605</v>
      </c>
      <c r="F277" s="4" t="s">
        <v>1606</v>
      </c>
      <c r="G277" s="4" t="s">
        <v>1620</v>
      </c>
      <c r="H277" s="4" t="s">
        <v>1621</v>
      </c>
      <c r="I277" s="4" t="s">
        <v>1622</v>
      </c>
      <c r="J277" s="4" t="s">
        <v>1616</v>
      </c>
      <c r="K277" s="4" t="s">
        <v>1035</v>
      </c>
      <c r="L277" s="4" t="s">
        <v>2143</v>
      </c>
    </row>
    <row r="278" spans="1:12">
      <c r="A278" s="4">
        <v>277</v>
      </c>
      <c r="B278" s="4" t="s">
        <v>121</v>
      </c>
      <c r="C278" s="4" t="s">
        <v>1605</v>
      </c>
      <c r="D278" s="4" t="s">
        <v>1606</v>
      </c>
      <c r="E278" s="4" t="s">
        <v>1605</v>
      </c>
      <c r="F278" s="4" t="s">
        <v>1606</v>
      </c>
      <c r="G278" s="4" t="s">
        <v>1623</v>
      </c>
      <c r="H278" s="4" t="s">
        <v>1624</v>
      </c>
      <c r="I278" s="4" t="s">
        <v>1625</v>
      </c>
      <c r="J278" s="4" t="s">
        <v>1616</v>
      </c>
      <c r="K278" s="4" t="s">
        <v>1035</v>
      </c>
      <c r="L278" s="4" t="s">
        <v>2143</v>
      </c>
    </row>
    <row r="279" spans="1:12">
      <c r="A279" s="4">
        <v>278</v>
      </c>
      <c r="B279" s="4" t="s">
        <v>121</v>
      </c>
      <c r="C279" s="4" t="s">
        <v>1605</v>
      </c>
      <c r="D279" s="4" t="s">
        <v>1606</v>
      </c>
      <c r="E279" s="4" t="s">
        <v>2308</v>
      </c>
      <c r="F279" s="4" t="s">
        <v>2309</v>
      </c>
      <c r="G279" s="4" t="s">
        <v>2053</v>
      </c>
      <c r="H279" s="4" t="s">
        <v>2295</v>
      </c>
      <c r="I279" s="4" t="s">
        <v>2054</v>
      </c>
      <c r="J279" s="4" t="s">
        <v>1980</v>
      </c>
      <c r="K279" s="4" t="s">
        <v>1035</v>
      </c>
      <c r="L279" s="4" t="s">
        <v>2143</v>
      </c>
    </row>
    <row r="280" spans="1:12">
      <c r="A280" s="4">
        <v>279</v>
      </c>
      <c r="B280" s="4" t="s">
        <v>121</v>
      </c>
      <c r="C280" s="4" t="s">
        <v>1605</v>
      </c>
      <c r="D280" s="4" t="s">
        <v>1606</v>
      </c>
      <c r="E280" s="4" t="s">
        <v>2308</v>
      </c>
      <c r="F280" s="4" t="s">
        <v>2309</v>
      </c>
      <c r="G280" s="4" t="s">
        <v>1613</v>
      </c>
      <c r="H280" s="4" t="s">
        <v>1614</v>
      </c>
      <c r="I280" s="4" t="s">
        <v>1615</v>
      </c>
      <c r="J280" s="4" t="s">
        <v>1616</v>
      </c>
      <c r="K280" s="4" t="s">
        <v>1035</v>
      </c>
      <c r="L280" s="4" t="s">
        <v>2143</v>
      </c>
    </row>
    <row r="281" spans="1:12">
      <c r="A281" s="4">
        <v>280</v>
      </c>
      <c r="B281" s="4" t="s">
        <v>121</v>
      </c>
      <c r="C281" s="4" t="s">
        <v>1605</v>
      </c>
      <c r="D281" s="4" t="s">
        <v>1606</v>
      </c>
      <c r="E281" s="4" t="s">
        <v>2310</v>
      </c>
      <c r="F281" s="4" t="s">
        <v>2311</v>
      </c>
      <c r="G281" s="4" t="s">
        <v>1613</v>
      </c>
      <c r="H281" s="4" t="s">
        <v>1614</v>
      </c>
      <c r="I281" s="4" t="s">
        <v>1615</v>
      </c>
      <c r="J281" s="4" t="s">
        <v>1616</v>
      </c>
      <c r="K281" s="4" t="s">
        <v>1035</v>
      </c>
      <c r="L281" s="4" t="s">
        <v>2143</v>
      </c>
    </row>
    <row r="282" spans="1:12">
      <c r="A282" s="4">
        <v>281</v>
      </c>
      <c r="B282" s="4" t="s">
        <v>121</v>
      </c>
      <c r="C282" s="4" t="s">
        <v>1605</v>
      </c>
      <c r="D282" s="4" t="s">
        <v>1606</v>
      </c>
      <c r="E282" s="4" t="s">
        <v>2312</v>
      </c>
      <c r="F282" s="4" t="s">
        <v>2313</v>
      </c>
      <c r="G282" s="4" t="s">
        <v>1613</v>
      </c>
      <c r="H282" s="4" t="s">
        <v>1614</v>
      </c>
      <c r="I282" s="4" t="s">
        <v>1615</v>
      </c>
      <c r="J282" s="4" t="s">
        <v>1616</v>
      </c>
      <c r="K282" s="4" t="s">
        <v>1035</v>
      </c>
      <c r="L282" s="4" t="s">
        <v>2143</v>
      </c>
    </row>
    <row r="283" spans="1:12">
      <c r="A283" s="4">
        <v>282</v>
      </c>
      <c r="B283" s="4" t="s">
        <v>121</v>
      </c>
      <c r="C283" s="4" t="s">
        <v>1605</v>
      </c>
      <c r="D283" s="4" t="s">
        <v>1606</v>
      </c>
      <c r="E283" s="4" t="s">
        <v>2314</v>
      </c>
      <c r="F283" s="4" t="s">
        <v>2315</v>
      </c>
      <c r="G283" s="4" t="s">
        <v>1613</v>
      </c>
      <c r="H283" s="4" t="s">
        <v>1614</v>
      </c>
      <c r="I283" s="4" t="s">
        <v>1615</v>
      </c>
      <c r="J283" s="4" t="s">
        <v>1616</v>
      </c>
      <c r="K283" s="4" t="s">
        <v>1035</v>
      </c>
      <c r="L283" s="4" t="s">
        <v>2143</v>
      </c>
    </row>
    <row r="284" spans="1:12">
      <c r="A284" s="4">
        <v>283</v>
      </c>
      <c r="B284" s="4" t="s">
        <v>121</v>
      </c>
      <c r="C284" s="4" t="s">
        <v>1605</v>
      </c>
      <c r="D284" s="4" t="s">
        <v>1606</v>
      </c>
      <c r="E284" s="4" t="s">
        <v>2316</v>
      </c>
      <c r="F284" s="4" t="s">
        <v>2317</v>
      </c>
      <c r="G284" s="4" t="s">
        <v>1613</v>
      </c>
      <c r="H284" s="4" t="s">
        <v>1614</v>
      </c>
      <c r="I284" s="4" t="s">
        <v>1615</v>
      </c>
      <c r="J284" s="4" t="s">
        <v>1616</v>
      </c>
      <c r="K284" s="4" t="s">
        <v>1035</v>
      </c>
      <c r="L284" s="4" t="s">
        <v>2143</v>
      </c>
    </row>
    <row r="285" spans="1:12">
      <c r="A285" s="4">
        <v>284</v>
      </c>
      <c r="B285" s="4" t="s">
        <v>121</v>
      </c>
      <c r="C285" s="4" t="s">
        <v>1605</v>
      </c>
      <c r="D285" s="4" t="s">
        <v>1606</v>
      </c>
      <c r="E285" s="4" t="s">
        <v>1081</v>
      </c>
      <c r="F285" s="4" t="s">
        <v>2318</v>
      </c>
      <c r="G285" s="4" t="s">
        <v>1613</v>
      </c>
      <c r="H285" s="4" t="s">
        <v>1614</v>
      </c>
      <c r="I285" s="4" t="s">
        <v>1615</v>
      </c>
      <c r="J285" s="4" t="s">
        <v>1616</v>
      </c>
      <c r="K285" s="4" t="s">
        <v>1035</v>
      </c>
      <c r="L285" s="4" t="s">
        <v>2143</v>
      </c>
    </row>
    <row r="286" spans="1:12">
      <c r="A286" s="4">
        <v>285</v>
      </c>
      <c r="B286" s="4" t="s">
        <v>121</v>
      </c>
      <c r="C286" s="4" t="s">
        <v>1605</v>
      </c>
      <c r="D286" s="4" t="s">
        <v>1606</v>
      </c>
      <c r="E286" s="4" t="s">
        <v>2319</v>
      </c>
      <c r="F286" s="4" t="s">
        <v>2320</v>
      </c>
      <c r="G286" s="4" t="s">
        <v>1613</v>
      </c>
      <c r="H286" s="4" t="s">
        <v>1614</v>
      </c>
      <c r="I286" s="4" t="s">
        <v>1615</v>
      </c>
      <c r="J286" s="4" t="s">
        <v>1616</v>
      </c>
      <c r="K286" s="4" t="s">
        <v>1035</v>
      </c>
      <c r="L286" s="4" t="s">
        <v>2143</v>
      </c>
    </row>
    <row r="287" spans="1:12">
      <c r="A287" s="4">
        <v>286</v>
      </c>
      <c r="B287" s="4" t="s">
        <v>121</v>
      </c>
      <c r="C287" s="4" t="s">
        <v>2321</v>
      </c>
      <c r="D287" s="4" t="s">
        <v>2322</v>
      </c>
      <c r="E287" s="4" t="s">
        <v>2323</v>
      </c>
      <c r="F287" s="4" t="s">
        <v>2324</v>
      </c>
      <c r="G287" s="4" t="s">
        <v>1297</v>
      </c>
      <c r="H287" s="4" t="s">
        <v>1298</v>
      </c>
      <c r="I287" s="4" t="s">
        <v>541</v>
      </c>
      <c r="J287" s="4" t="s">
        <v>1299</v>
      </c>
      <c r="K287" s="4" t="s">
        <v>1035</v>
      </c>
      <c r="L287" s="4" t="s">
        <v>2143</v>
      </c>
    </row>
    <row r="288" spans="1:12">
      <c r="A288" s="4">
        <v>287</v>
      </c>
      <c r="B288" s="4" t="s">
        <v>121</v>
      </c>
      <c r="C288" s="4" t="s">
        <v>2321</v>
      </c>
      <c r="D288" s="4" t="s">
        <v>2322</v>
      </c>
      <c r="E288" s="4" t="s">
        <v>2323</v>
      </c>
      <c r="F288" s="4" t="s">
        <v>2324</v>
      </c>
      <c r="G288" s="4" t="s">
        <v>1307</v>
      </c>
      <c r="H288" s="4" t="s">
        <v>1308</v>
      </c>
      <c r="I288" s="4" t="s">
        <v>541</v>
      </c>
      <c r="J288" s="4" t="s">
        <v>1057</v>
      </c>
      <c r="K288" s="4" t="s">
        <v>1035</v>
      </c>
      <c r="L288" s="4" t="s">
        <v>2143</v>
      </c>
    </row>
    <row r="289" spans="1:12">
      <c r="A289" s="4">
        <v>288</v>
      </c>
      <c r="B289" s="4" t="s">
        <v>121</v>
      </c>
      <c r="C289" s="4" t="s">
        <v>1626</v>
      </c>
      <c r="D289" s="4" t="s">
        <v>1627</v>
      </c>
      <c r="E289" s="4" t="s">
        <v>1628</v>
      </c>
      <c r="F289" s="4" t="s">
        <v>1629</v>
      </c>
      <c r="G289" s="4" t="s">
        <v>1630</v>
      </c>
      <c r="H289" s="4" t="s">
        <v>1631</v>
      </c>
      <c r="I289" s="4" t="s">
        <v>1632</v>
      </c>
      <c r="J289" s="4" t="s">
        <v>1633</v>
      </c>
      <c r="K289" s="4" t="s">
        <v>1035</v>
      </c>
      <c r="L289" s="4" t="s">
        <v>2143</v>
      </c>
    </row>
    <row r="290" spans="1:12">
      <c r="A290" s="4">
        <v>289</v>
      </c>
      <c r="B290" s="4" t="s">
        <v>121</v>
      </c>
      <c r="C290" s="4" t="s">
        <v>1626</v>
      </c>
      <c r="D290" s="4" t="s">
        <v>1627</v>
      </c>
      <c r="E290" s="4" t="s">
        <v>1628</v>
      </c>
      <c r="F290" s="4" t="s">
        <v>1629</v>
      </c>
      <c r="G290" s="4" t="s">
        <v>2325</v>
      </c>
      <c r="H290" s="4" t="s">
        <v>2326</v>
      </c>
      <c r="I290" s="4" t="s">
        <v>2327</v>
      </c>
      <c r="J290" s="4" t="s">
        <v>1633</v>
      </c>
      <c r="K290" s="4" t="s">
        <v>1124</v>
      </c>
      <c r="L290" s="4" t="s">
        <v>2143</v>
      </c>
    </row>
    <row r="291" spans="1:12">
      <c r="A291" s="4">
        <v>290</v>
      </c>
      <c r="B291" s="4" t="s">
        <v>121</v>
      </c>
      <c r="C291" s="4" t="s">
        <v>1626</v>
      </c>
      <c r="D291" s="4" t="s">
        <v>1627</v>
      </c>
      <c r="E291" s="4" t="s">
        <v>1628</v>
      </c>
      <c r="F291" s="4" t="s">
        <v>1629</v>
      </c>
      <c r="G291" s="4" t="s">
        <v>2328</v>
      </c>
      <c r="H291" s="4" t="s">
        <v>2329</v>
      </c>
      <c r="I291" s="4" t="s">
        <v>2330</v>
      </c>
      <c r="J291" s="4" t="s">
        <v>1633</v>
      </c>
      <c r="K291" s="4" t="s">
        <v>1035</v>
      </c>
      <c r="L291" s="4" t="s">
        <v>2143</v>
      </c>
    </row>
    <row r="292" spans="1:12">
      <c r="A292" s="4">
        <v>291</v>
      </c>
      <c r="B292" s="4" t="s">
        <v>121</v>
      </c>
      <c r="C292" s="4" t="s">
        <v>1634</v>
      </c>
      <c r="D292" s="4" t="s">
        <v>1635</v>
      </c>
      <c r="E292" s="4" t="s">
        <v>1636</v>
      </c>
      <c r="F292" s="4" t="s">
        <v>1637</v>
      </c>
      <c r="G292" s="4" t="s">
        <v>1638</v>
      </c>
      <c r="H292" s="4" t="s">
        <v>1639</v>
      </c>
      <c r="I292" s="4" t="s">
        <v>1640</v>
      </c>
      <c r="J292" s="4" t="s">
        <v>1641</v>
      </c>
      <c r="K292" s="4" t="s">
        <v>1035</v>
      </c>
      <c r="L292" s="4" t="s">
        <v>2143</v>
      </c>
    </row>
    <row r="293" spans="1:12">
      <c r="A293" s="4">
        <v>292</v>
      </c>
      <c r="B293" s="4" t="s">
        <v>121</v>
      </c>
      <c r="C293" s="4" t="s">
        <v>1634</v>
      </c>
      <c r="D293" s="4" t="s">
        <v>1635</v>
      </c>
      <c r="E293" s="4" t="s">
        <v>1636</v>
      </c>
      <c r="F293" s="4" t="s">
        <v>1637</v>
      </c>
      <c r="G293" s="4" t="s">
        <v>1642</v>
      </c>
      <c r="H293" s="4" t="s">
        <v>1643</v>
      </c>
      <c r="I293" s="4" t="s">
        <v>1644</v>
      </c>
      <c r="J293" s="4" t="s">
        <v>1641</v>
      </c>
      <c r="K293" s="4" t="s">
        <v>1035</v>
      </c>
      <c r="L293" s="4" t="s">
        <v>2143</v>
      </c>
    </row>
    <row r="294" spans="1:12">
      <c r="A294" s="4">
        <v>293</v>
      </c>
      <c r="B294" s="4" t="s">
        <v>121</v>
      </c>
      <c r="C294" s="4" t="s">
        <v>1634</v>
      </c>
      <c r="D294" s="4" t="s">
        <v>1635</v>
      </c>
      <c r="E294" s="4" t="s">
        <v>1645</v>
      </c>
      <c r="F294" s="4" t="s">
        <v>1646</v>
      </c>
      <c r="G294" s="4" t="s">
        <v>1638</v>
      </c>
      <c r="H294" s="4" t="s">
        <v>1639</v>
      </c>
      <c r="I294" s="4" t="s">
        <v>1640</v>
      </c>
      <c r="J294" s="4" t="s">
        <v>1641</v>
      </c>
      <c r="K294" s="4" t="s">
        <v>1035</v>
      </c>
      <c r="L294" s="4" t="s">
        <v>2143</v>
      </c>
    </row>
    <row r="295" spans="1:12">
      <c r="A295" s="4">
        <v>294</v>
      </c>
      <c r="B295" s="4" t="s">
        <v>121</v>
      </c>
      <c r="C295" s="4" t="s">
        <v>1634</v>
      </c>
      <c r="D295" s="4" t="s">
        <v>1635</v>
      </c>
      <c r="E295" s="4" t="s">
        <v>1645</v>
      </c>
      <c r="F295" s="4" t="s">
        <v>1646</v>
      </c>
      <c r="G295" s="4" t="s">
        <v>1642</v>
      </c>
      <c r="H295" s="4" t="s">
        <v>1643</v>
      </c>
      <c r="I295" s="4" t="s">
        <v>1644</v>
      </c>
      <c r="J295" s="4" t="s">
        <v>1641</v>
      </c>
      <c r="K295" s="4" t="s">
        <v>1035</v>
      </c>
      <c r="L295" s="4" t="s">
        <v>2143</v>
      </c>
    </row>
    <row r="296" spans="1:12">
      <c r="A296" s="4">
        <v>295</v>
      </c>
      <c r="B296" s="4" t="s">
        <v>121</v>
      </c>
      <c r="C296" s="4" t="s">
        <v>1634</v>
      </c>
      <c r="D296" s="4" t="s">
        <v>1635</v>
      </c>
      <c r="E296" s="4" t="s">
        <v>1647</v>
      </c>
      <c r="F296" s="4" t="s">
        <v>1648</v>
      </c>
      <c r="G296" s="4" t="s">
        <v>1642</v>
      </c>
      <c r="H296" s="4" t="s">
        <v>1643</v>
      </c>
      <c r="I296" s="4" t="s">
        <v>1644</v>
      </c>
      <c r="J296" s="4" t="s">
        <v>1641</v>
      </c>
      <c r="K296" s="4" t="s">
        <v>1035</v>
      </c>
      <c r="L296" s="4" t="s">
        <v>2143</v>
      </c>
    </row>
    <row r="297" spans="1:12">
      <c r="A297" s="4">
        <v>296</v>
      </c>
      <c r="B297" s="4" t="s">
        <v>121</v>
      </c>
      <c r="C297" s="4" t="s">
        <v>1634</v>
      </c>
      <c r="D297" s="4" t="s">
        <v>1635</v>
      </c>
      <c r="E297" s="4" t="s">
        <v>1649</v>
      </c>
      <c r="F297" s="4" t="s">
        <v>1650</v>
      </c>
      <c r="G297" s="4" t="s">
        <v>1657</v>
      </c>
      <c r="H297" s="4" t="s">
        <v>2331</v>
      </c>
      <c r="I297" s="4" t="s">
        <v>1658</v>
      </c>
      <c r="J297" s="4" t="s">
        <v>1641</v>
      </c>
      <c r="K297" s="4" t="s">
        <v>1035</v>
      </c>
      <c r="L297" s="4" t="s">
        <v>2143</v>
      </c>
    </row>
    <row r="298" spans="1:12">
      <c r="A298" s="4">
        <v>297</v>
      </c>
      <c r="B298" s="4" t="s">
        <v>121</v>
      </c>
      <c r="C298" s="4" t="s">
        <v>1634</v>
      </c>
      <c r="D298" s="4" t="s">
        <v>1635</v>
      </c>
      <c r="E298" s="4" t="s">
        <v>1649</v>
      </c>
      <c r="F298" s="4" t="s">
        <v>1650</v>
      </c>
      <c r="G298" s="4" t="s">
        <v>1651</v>
      </c>
      <c r="H298" s="4" t="s">
        <v>1652</v>
      </c>
      <c r="I298" s="4" t="s">
        <v>1653</v>
      </c>
      <c r="J298" s="4" t="s">
        <v>1641</v>
      </c>
      <c r="K298" s="4" t="s">
        <v>1035</v>
      </c>
      <c r="L298" s="4" t="s">
        <v>2143</v>
      </c>
    </row>
    <row r="299" spans="1:12">
      <c r="A299" s="4">
        <v>298</v>
      </c>
      <c r="B299" s="4" t="s">
        <v>121</v>
      </c>
      <c r="C299" s="4" t="s">
        <v>1634</v>
      </c>
      <c r="D299" s="4" t="s">
        <v>1635</v>
      </c>
      <c r="E299" s="4" t="s">
        <v>1649</v>
      </c>
      <c r="F299" s="4" t="s">
        <v>1650</v>
      </c>
      <c r="G299" s="4" t="s">
        <v>1642</v>
      </c>
      <c r="H299" s="4" t="s">
        <v>1643</v>
      </c>
      <c r="I299" s="4" t="s">
        <v>1644</v>
      </c>
      <c r="J299" s="4" t="s">
        <v>1641</v>
      </c>
      <c r="K299" s="4" t="s">
        <v>1035</v>
      </c>
      <c r="L299" s="4" t="s">
        <v>2143</v>
      </c>
    </row>
    <row r="300" spans="1:12">
      <c r="A300" s="4">
        <v>299</v>
      </c>
      <c r="B300" s="4" t="s">
        <v>121</v>
      </c>
      <c r="C300" s="4" t="s">
        <v>1634</v>
      </c>
      <c r="D300" s="4" t="s">
        <v>1635</v>
      </c>
      <c r="E300" s="4" t="s">
        <v>1649</v>
      </c>
      <c r="F300" s="4" t="s">
        <v>1650</v>
      </c>
      <c r="G300" s="4" t="s">
        <v>1654</v>
      </c>
      <c r="H300" s="4" t="s">
        <v>1655</v>
      </c>
      <c r="I300" s="4" t="s">
        <v>1656</v>
      </c>
      <c r="J300" s="4" t="s">
        <v>1641</v>
      </c>
      <c r="K300" s="4" t="s">
        <v>1035</v>
      </c>
      <c r="L300" s="4" t="s">
        <v>2143</v>
      </c>
    </row>
    <row r="301" spans="1:12">
      <c r="A301" s="4">
        <v>300</v>
      </c>
      <c r="B301" s="4" t="s">
        <v>121</v>
      </c>
      <c r="C301" s="4" t="s">
        <v>1634</v>
      </c>
      <c r="D301" s="4" t="s">
        <v>1635</v>
      </c>
      <c r="E301" s="4" t="s">
        <v>1649</v>
      </c>
      <c r="F301" s="4" t="s">
        <v>1650</v>
      </c>
      <c r="G301" s="4" t="s">
        <v>2332</v>
      </c>
      <c r="H301" s="4" t="s">
        <v>2333</v>
      </c>
      <c r="I301" s="4" t="s">
        <v>2334</v>
      </c>
      <c r="J301" s="4" t="s">
        <v>1641</v>
      </c>
      <c r="K301" s="4" t="s">
        <v>1091</v>
      </c>
      <c r="L301" s="4" t="s">
        <v>2143</v>
      </c>
    </row>
    <row r="302" spans="1:12">
      <c r="A302" s="4">
        <v>301</v>
      </c>
      <c r="B302" s="4" t="s">
        <v>121</v>
      </c>
      <c r="C302" s="4" t="s">
        <v>1634</v>
      </c>
      <c r="D302" s="4" t="s">
        <v>1635</v>
      </c>
      <c r="E302" s="4" t="s">
        <v>1659</v>
      </c>
      <c r="F302" s="4" t="s">
        <v>1660</v>
      </c>
      <c r="G302" s="4" t="s">
        <v>1642</v>
      </c>
      <c r="H302" s="4" t="s">
        <v>1643</v>
      </c>
      <c r="I302" s="4" t="s">
        <v>1644</v>
      </c>
      <c r="J302" s="4" t="s">
        <v>1641</v>
      </c>
      <c r="K302" s="4" t="s">
        <v>1035</v>
      </c>
      <c r="L302" s="4" t="s">
        <v>2143</v>
      </c>
    </row>
    <row r="303" spans="1:12">
      <c r="A303" s="4">
        <v>302</v>
      </c>
      <c r="B303" s="4" t="s">
        <v>121</v>
      </c>
      <c r="C303" s="4" t="s">
        <v>1634</v>
      </c>
      <c r="D303" s="4" t="s">
        <v>1635</v>
      </c>
      <c r="E303" s="4" t="s">
        <v>1659</v>
      </c>
      <c r="F303" s="4" t="s">
        <v>1660</v>
      </c>
      <c r="G303" s="4" t="s">
        <v>2335</v>
      </c>
      <c r="H303" s="4" t="s">
        <v>2336</v>
      </c>
      <c r="I303" s="4" t="s">
        <v>2337</v>
      </c>
      <c r="J303" s="4" t="s">
        <v>1641</v>
      </c>
      <c r="K303" s="4" t="s">
        <v>1035</v>
      </c>
      <c r="L303" s="4" t="s">
        <v>2143</v>
      </c>
    </row>
    <row r="304" spans="1:12">
      <c r="A304" s="4">
        <v>303</v>
      </c>
      <c r="B304" s="4" t="s">
        <v>121</v>
      </c>
      <c r="C304" s="4" t="s">
        <v>1634</v>
      </c>
      <c r="D304" s="4" t="s">
        <v>1635</v>
      </c>
      <c r="E304" s="4" t="s">
        <v>1661</v>
      </c>
      <c r="F304" s="4" t="s">
        <v>1662</v>
      </c>
      <c r="G304" s="4" t="s">
        <v>1638</v>
      </c>
      <c r="H304" s="4" t="s">
        <v>1639</v>
      </c>
      <c r="I304" s="4" t="s">
        <v>1640</v>
      </c>
      <c r="J304" s="4" t="s">
        <v>1641</v>
      </c>
      <c r="K304" s="4" t="s">
        <v>1035</v>
      </c>
      <c r="L304" s="4" t="s">
        <v>2143</v>
      </c>
    </row>
    <row r="305" spans="1:12">
      <c r="A305" s="4">
        <v>304</v>
      </c>
      <c r="B305" s="4" t="s">
        <v>121</v>
      </c>
      <c r="C305" s="4" t="s">
        <v>1634</v>
      </c>
      <c r="D305" s="4" t="s">
        <v>1635</v>
      </c>
      <c r="E305" s="4" t="s">
        <v>1661</v>
      </c>
      <c r="F305" s="4" t="s">
        <v>1662</v>
      </c>
      <c r="G305" s="4" t="s">
        <v>1642</v>
      </c>
      <c r="H305" s="4" t="s">
        <v>1643</v>
      </c>
      <c r="I305" s="4" t="s">
        <v>1644</v>
      </c>
      <c r="J305" s="4" t="s">
        <v>1641</v>
      </c>
      <c r="K305" s="4" t="s">
        <v>1035</v>
      </c>
      <c r="L305" s="4" t="s">
        <v>2143</v>
      </c>
    </row>
    <row r="306" spans="1:12">
      <c r="A306" s="4">
        <v>305</v>
      </c>
      <c r="B306" s="4" t="s">
        <v>121</v>
      </c>
      <c r="C306" s="4" t="s">
        <v>1634</v>
      </c>
      <c r="D306" s="4" t="s">
        <v>1635</v>
      </c>
      <c r="E306" s="4" t="s">
        <v>1663</v>
      </c>
      <c r="F306" s="4" t="s">
        <v>1664</v>
      </c>
      <c r="G306" s="4" t="s">
        <v>1638</v>
      </c>
      <c r="H306" s="4" t="s">
        <v>1639</v>
      </c>
      <c r="I306" s="4" t="s">
        <v>1640</v>
      </c>
      <c r="J306" s="4" t="s">
        <v>1641</v>
      </c>
      <c r="K306" s="4" t="s">
        <v>1035</v>
      </c>
      <c r="L306" s="4" t="s">
        <v>2143</v>
      </c>
    </row>
    <row r="307" spans="1:12">
      <c r="A307" s="4">
        <v>306</v>
      </c>
      <c r="B307" s="4" t="s">
        <v>121</v>
      </c>
      <c r="C307" s="4" t="s">
        <v>1634</v>
      </c>
      <c r="D307" s="4" t="s">
        <v>1635</v>
      </c>
      <c r="E307" s="4" t="s">
        <v>1663</v>
      </c>
      <c r="F307" s="4" t="s">
        <v>1664</v>
      </c>
      <c r="G307" s="4" t="s">
        <v>1642</v>
      </c>
      <c r="H307" s="4" t="s">
        <v>1643</v>
      </c>
      <c r="I307" s="4" t="s">
        <v>1644</v>
      </c>
      <c r="J307" s="4" t="s">
        <v>1641</v>
      </c>
      <c r="K307" s="4" t="s">
        <v>1035</v>
      </c>
      <c r="L307" s="4" t="s">
        <v>2143</v>
      </c>
    </row>
    <row r="308" spans="1:12">
      <c r="A308" s="4">
        <v>307</v>
      </c>
      <c r="B308" s="4" t="s">
        <v>121</v>
      </c>
      <c r="C308" s="4" t="s">
        <v>1634</v>
      </c>
      <c r="D308" s="4" t="s">
        <v>1635</v>
      </c>
      <c r="E308" s="4" t="s">
        <v>1665</v>
      </c>
      <c r="F308" s="4" t="s">
        <v>1666</v>
      </c>
      <c r="G308" s="4" t="s">
        <v>1638</v>
      </c>
      <c r="H308" s="4" t="s">
        <v>1639</v>
      </c>
      <c r="I308" s="4" t="s">
        <v>1640</v>
      </c>
      <c r="J308" s="4" t="s">
        <v>1641</v>
      </c>
      <c r="K308" s="4" t="s">
        <v>1035</v>
      </c>
      <c r="L308" s="4" t="s">
        <v>2143</v>
      </c>
    </row>
    <row r="309" spans="1:12">
      <c r="A309" s="4">
        <v>308</v>
      </c>
      <c r="B309" s="4" t="s">
        <v>121</v>
      </c>
      <c r="C309" s="4" t="s">
        <v>1634</v>
      </c>
      <c r="D309" s="4" t="s">
        <v>1635</v>
      </c>
      <c r="E309" s="4" t="s">
        <v>1665</v>
      </c>
      <c r="F309" s="4" t="s">
        <v>1666</v>
      </c>
      <c r="G309" s="4" t="s">
        <v>1642</v>
      </c>
      <c r="H309" s="4" t="s">
        <v>1643</v>
      </c>
      <c r="I309" s="4" t="s">
        <v>1644</v>
      </c>
      <c r="J309" s="4" t="s">
        <v>1641</v>
      </c>
      <c r="K309" s="4" t="s">
        <v>1035</v>
      </c>
      <c r="L309" s="4" t="s">
        <v>2143</v>
      </c>
    </row>
    <row r="310" spans="1:12">
      <c r="A310" s="4">
        <v>309</v>
      </c>
      <c r="B310" s="4" t="s">
        <v>121</v>
      </c>
      <c r="C310" s="4" t="s">
        <v>1634</v>
      </c>
      <c r="D310" s="4" t="s">
        <v>1635</v>
      </c>
      <c r="E310" s="4" t="s">
        <v>1634</v>
      </c>
      <c r="F310" s="4" t="s">
        <v>1635</v>
      </c>
      <c r="G310" s="4" t="s">
        <v>1667</v>
      </c>
      <c r="H310" s="4" t="s">
        <v>1277</v>
      </c>
      <c r="I310" s="4" t="s">
        <v>1668</v>
      </c>
      <c r="J310" s="4" t="s">
        <v>1641</v>
      </c>
      <c r="K310" s="4" t="s">
        <v>1154</v>
      </c>
      <c r="L310" s="4" t="s">
        <v>2143</v>
      </c>
    </row>
    <row r="311" spans="1:12">
      <c r="A311" s="4">
        <v>310</v>
      </c>
      <c r="B311" s="4" t="s">
        <v>121</v>
      </c>
      <c r="C311" s="4" t="s">
        <v>1634</v>
      </c>
      <c r="D311" s="4" t="s">
        <v>1635</v>
      </c>
      <c r="E311" s="4" t="s">
        <v>1634</v>
      </c>
      <c r="F311" s="4" t="s">
        <v>1635</v>
      </c>
      <c r="G311" s="4" t="s">
        <v>1642</v>
      </c>
      <c r="H311" s="4" t="s">
        <v>1643</v>
      </c>
      <c r="I311" s="4" t="s">
        <v>1644</v>
      </c>
      <c r="J311" s="4" t="s">
        <v>1641</v>
      </c>
      <c r="K311" s="4" t="s">
        <v>1035</v>
      </c>
      <c r="L311" s="4" t="s">
        <v>2143</v>
      </c>
    </row>
    <row r="312" spans="1:12">
      <c r="A312" s="4">
        <v>311</v>
      </c>
      <c r="B312" s="4" t="s">
        <v>121</v>
      </c>
      <c r="C312" s="4" t="s">
        <v>1634</v>
      </c>
      <c r="D312" s="4" t="s">
        <v>1635</v>
      </c>
      <c r="E312" s="4" t="s">
        <v>1634</v>
      </c>
      <c r="F312" s="4" t="s">
        <v>1635</v>
      </c>
      <c r="G312" s="4" t="s">
        <v>1669</v>
      </c>
      <c r="H312" s="4" t="s">
        <v>1670</v>
      </c>
      <c r="I312" s="4" t="s">
        <v>1671</v>
      </c>
      <c r="J312" s="4" t="s">
        <v>1641</v>
      </c>
      <c r="K312" s="4" t="s">
        <v>1035</v>
      </c>
      <c r="L312" s="4" t="s">
        <v>2143</v>
      </c>
    </row>
    <row r="313" spans="1:12">
      <c r="A313" s="4">
        <v>312</v>
      </c>
      <c r="B313" s="4" t="s">
        <v>121</v>
      </c>
      <c r="C313" s="4" t="s">
        <v>1634</v>
      </c>
      <c r="D313" s="4" t="s">
        <v>1635</v>
      </c>
      <c r="E313" s="4" t="s">
        <v>1634</v>
      </c>
      <c r="F313" s="4" t="s">
        <v>1635</v>
      </c>
      <c r="G313" s="4" t="s">
        <v>1672</v>
      </c>
      <c r="H313" s="4" t="s">
        <v>1673</v>
      </c>
      <c r="I313" s="4" t="s">
        <v>1674</v>
      </c>
      <c r="J313" s="4" t="s">
        <v>1641</v>
      </c>
      <c r="K313" s="4" t="s">
        <v>1035</v>
      </c>
      <c r="L313" s="4" t="s">
        <v>2143</v>
      </c>
    </row>
    <row r="314" spans="1:12">
      <c r="A314" s="4">
        <v>313</v>
      </c>
      <c r="B314" s="4" t="s">
        <v>121</v>
      </c>
      <c r="C314" s="4" t="s">
        <v>1634</v>
      </c>
      <c r="D314" s="4" t="s">
        <v>1635</v>
      </c>
      <c r="E314" s="4" t="s">
        <v>1634</v>
      </c>
      <c r="F314" s="4" t="s">
        <v>1635</v>
      </c>
      <c r="G314" s="4" t="s">
        <v>1675</v>
      </c>
      <c r="H314" s="4" t="s">
        <v>1676</v>
      </c>
      <c r="I314" s="4" t="s">
        <v>1677</v>
      </c>
      <c r="J314" s="4" t="s">
        <v>1678</v>
      </c>
      <c r="K314" s="4" t="s">
        <v>1035</v>
      </c>
      <c r="L314" s="4" t="s">
        <v>2143</v>
      </c>
    </row>
    <row r="315" spans="1:12">
      <c r="A315" s="4">
        <v>314</v>
      </c>
      <c r="B315" s="4" t="s">
        <v>121</v>
      </c>
      <c r="C315" s="4" t="s">
        <v>1634</v>
      </c>
      <c r="D315" s="4" t="s">
        <v>1635</v>
      </c>
      <c r="E315" s="4" t="s">
        <v>1679</v>
      </c>
      <c r="F315" s="4" t="s">
        <v>1680</v>
      </c>
      <c r="G315" s="4" t="s">
        <v>1638</v>
      </c>
      <c r="H315" s="4" t="s">
        <v>1639</v>
      </c>
      <c r="I315" s="4" t="s">
        <v>1640</v>
      </c>
      <c r="J315" s="4" t="s">
        <v>1641</v>
      </c>
      <c r="K315" s="4" t="s">
        <v>1035</v>
      </c>
      <c r="L315" s="4" t="s">
        <v>2143</v>
      </c>
    </row>
    <row r="316" spans="1:12">
      <c r="A316" s="4">
        <v>315</v>
      </c>
      <c r="B316" s="4" t="s">
        <v>121</v>
      </c>
      <c r="C316" s="4" t="s">
        <v>1634</v>
      </c>
      <c r="D316" s="4" t="s">
        <v>1635</v>
      </c>
      <c r="E316" s="4" t="s">
        <v>1679</v>
      </c>
      <c r="F316" s="4" t="s">
        <v>1680</v>
      </c>
      <c r="G316" s="4" t="s">
        <v>1642</v>
      </c>
      <c r="H316" s="4" t="s">
        <v>1643</v>
      </c>
      <c r="I316" s="4" t="s">
        <v>1644</v>
      </c>
      <c r="J316" s="4" t="s">
        <v>1641</v>
      </c>
      <c r="K316" s="4" t="s">
        <v>1035</v>
      </c>
      <c r="L316" s="4" t="s">
        <v>2143</v>
      </c>
    </row>
    <row r="317" spans="1:12">
      <c r="A317" s="4">
        <v>316</v>
      </c>
      <c r="B317" s="4" t="s">
        <v>121</v>
      </c>
      <c r="C317" s="4" t="s">
        <v>1681</v>
      </c>
      <c r="D317" s="4" t="s">
        <v>1682</v>
      </c>
      <c r="E317" s="4" t="s">
        <v>1681</v>
      </c>
      <c r="F317" s="4" t="s">
        <v>1682</v>
      </c>
      <c r="G317" s="4" t="s">
        <v>1690</v>
      </c>
      <c r="H317" s="4" t="s">
        <v>2338</v>
      </c>
      <c r="I317" s="4" t="s">
        <v>1691</v>
      </c>
      <c r="J317" s="4" t="s">
        <v>1686</v>
      </c>
      <c r="K317" s="4" t="s">
        <v>1035</v>
      </c>
      <c r="L317" s="4" t="s">
        <v>2143</v>
      </c>
    </row>
    <row r="318" spans="1:12">
      <c r="A318" s="4">
        <v>317</v>
      </c>
      <c r="B318" s="4" t="s">
        <v>121</v>
      </c>
      <c r="C318" s="4" t="s">
        <v>1681</v>
      </c>
      <c r="D318" s="4" t="s">
        <v>1682</v>
      </c>
      <c r="E318" s="4" t="s">
        <v>1681</v>
      </c>
      <c r="F318" s="4" t="s">
        <v>1682</v>
      </c>
      <c r="G318" s="4" t="s">
        <v>1683</v>
      </c>
      <c r="H318" s="4" t="s">
        <v>1684</v>
      </c>
      <c r="I318" s="4" t="s">
        <v>1685</v>
      </c>
      <c r="J318" s="4" t="s">
        <v>1686</v>
      </c>
      <c r="K318" s="4" t="s">
        <v>1035</v>
      </c>
      <c r="L318" s="4" t="s">
        <v>2143</v>
      </c>
    </row>
    <row r="319" spans="1:12">
      <c r="A319" s="4">
        <v>318</v>
      </c>
      <c r="B319" s="4" t="s">
        <v>121</v>
      </c>
      <c r="C319" s="4" t="s">
        <v>1681</v>
      </c>
      <c r="D319" s="4" t="s">
        <v>1682</v>
      </c>
      <c r="E319" s="4" t="s">
        <v>1681</v>
      </c>
      <c r="F319" s="4" t="s">
        <v>1682</v>
      </c>
      <c r="G319" s="4" t="s">
        <v>1687</v>
      </c>
      <c r="H319" s="4" t="s">
        <v>1688</v>
      </c>
      <c r="I319" s="4" t="s">
        <v>1689</v>
      </c>
      <c r="J319" s="4" t="s">
        <v>1686</v>
      </c>
      <c r="K319" s="4" t="s">
        <v>1035</v>
      </c>
      <c r="L319" s="4" t="s">
        <v>2143</v>
      </c>
    </row>
    <row r="320" spans="1:12">
      <c r="A320" s="4">
        <v>319</v>
      </c>
      <c r="B320" s="4" t="s">
        <v>121</v>
      </c>
      <c r="C320" s="4" t="s">
        <v>1681</v>
      </c>
      <c r="D320" s="4" t="s">
        <v>1682</v>
      </c>
      <c r="E320" s="4" t="s">
        <v>1681</v>
      </c>
      <c r="F320" s="4" t="s">
        <v>1682</v>
      </c>
      <c r="G320" s="4" t="s">
        <v>2339</v>
      </c>
      <c r="H320" s="4" t="s">
        <v>2340</v>
      </c>
      <c r="I320" s="4" t="s">
        <v>2341</v>
      </c>
      <c r="J320" s="4" t="s">
        <v>1686</v>
      </c>
      <c r="K320" s="4" t="s">
        <v>1035</v>
      </c>
      <c r="L320" s="4" t="s">
        <v>2143</v>
      </c>
    </row>
    <row r="321" spans="1:12">
      <c r="A321" s="4">
        <v>320</v>
      </c>
      <c r="B321" s="4" t="s">
        <v>121</v>
      </c>
      <c r="C321" s="4" t="s">
        <v>1681</v>
      </c>
      <c r="D321" s="4" t="s">
        <v>1682</v>
      </c>
      <c r="E321" s="4" t="s">
        <v>1681</v>
      </c>
      <c r="F321" s="4" t="s">
        <v>1682</v>
      </c>
      <c r="G321" s="4" t="s">
        <v>1692</v>
      </c>
      <c r="H321" s="4" t="s">
        <v>1693</v>
      </c>
      <c r="I321" s="4" t="s">
        <v>1694</v>
      </c>
      <c r="J321" s="4" t="s">
        <v>1695</v>
      </c>
      <c r="K321" s="4" t="s">
        <v>1035</v>
      </c>
      <c r="L321" s="4" t="s">
        <v>2143</v>
      </c>
    </row>
    <row r="322" spans="1:12">
      <c r="A322" s="4">
        <v>321</v>
      </c>
      <c r="B322" s="4" t="s">
        <v>121</v>
      </c>
      <c r="C322" s="4" t="s">
        <v>1681</v>
      </c>
      <c r="D322" s="4" t="s">
        <v>1682</v>
      </c>
      <c r="E322" s="4" t="s">
        <v>1681</v>
      </c>
      <c r="F322" s="4" t="s">
        <v>1682</v>
      </c>
      <c r="G322" s="4" t="s">
        <v>1696</v>
      </c>
      <c r="H322" s="4" t="s">
        <v>1353</v>
      </c>
      <c r="I322" s="4" t="s">
        <v>1697</v>
      </c>
      <c r="J322" s="4" t="s">
        <v>1686</v>
      </c>
      <c r="K322" s="4" t="s">
        <v>1035</v>
      </c>
      <c r="L322" s="4" t="s">
        <v>2143</v>
      </c>
    </row>
    <row r="323" spans="1:12">
      <c r="A323" s="4">
        <v>322</v>
      </c>
      <c r="B323" s="4" t="s">
        <v>121</v>
      </c>
      <c r="C323" s="4" t="s">
        <v>1681</v>
      </c>
      <c r="D323" s="4" t="s">
        <v>1682</v>
      </c>
      <c r="E323" s="4" t="s">
        <v>1681</v>
      </c>
      <c r="F323" s="4" t="s">
        <v>1682</v>
      </c>
      <c r="G323" s="4" t="s">
        <v>1698</v>
      </c>
      <c r="H323" s="4" t="s">
        <v>1699</v>
      </c>
      <c r="I323" s="4" t="s">
        <v>1700</v>
      </c>
      <c r="J323" s="4" t="s">
        <v>1686</v>
      </c>
      <c r="K323" s="4" t="s">
        <v>1035</v>
      </c>
      <c r="L323" s="4" t="s">
        <v>2143</v>
      </c>
    </row>
    <row r="324" spans="1:12">
      <c r="A324" s="4">
        <v>323</v>
      </c>
      <c r="B324" s="4" t="s">
        <v>121</v>
      </c>
      <c r="C324" s="4" t="s">
        <v>1681</v>
      </c>
      <c r="D324" s="4" t="s">
        <v>1682</v>
      </c>
      <c r="E324" s="4" t="s">
        <v>1681</v>
      </c>
      <c r="F324" s="4" t="s">
        <v>1682</v>
      </c>
      <c r="G324" s="4" t="s">
        <v>2342</v>
      </c>
      <c r="H324" s="4" t="s">
        <v>2343</v>
      </c>
      <c r="I324" s="4" t="s">
        <v>2344</v>
      </c>
      <c r="J324" s="4" t="s">
        <v>1686</v>
      </c>
      <c r="K324" s="4" t="s">
        <v>1035</v>
      </c>
      <c r="L324" s="4" t="s">
        <v>2143</v>
      </c>
    </row>
    <row r="325" spans="1:12">
      <c r="A325" s="4">
        <v>324</v>
      </c>
      <c r="B325" s="4" t="s">
        <v>121</v>
      </c>
      <c r="C325" s="4" t="s">
        <v>1701</v>
      </c>
      <c r="D325" s="4" t="s">
        <v>1702</v>
      </c>
      <c r="E325" s="4" t="s">
        <v>2345</v>
      </c>
      <c r="F325" s="4" t="s">
        <v>2346</v>
      </c>
      <c r="G325" s="4" t="s">
        <v>1721</v>
      </c>
      <c r="H325" s="4" t="s">
        <v>2347</v>
      </c>
      <c r="I325" s="4" t="s">
        <v>1722</v>
      </c>
      <c r="J325" s="4" t="s">
        <v>1708</v>
      </c>
      <c r="K325" s="4" t="s">
        <v>1124</v>
      </c>
      <c r="L325" s="4" t="s">
        <v>2143</v>
      </c>
    </row>
    <row r="326" spans="1:12">
      <c r="A326" s="4">
        <v>325</v>
      </c>
      <c r="B326" s="4" t="s">
        <v>121</v>
      </c>
      <c r="C326" s="4" t="s">
        <v>1701</v>
      </c>
      <c r="D326" s="4" t="s">
        <v>1702</v>
      </c>
      <c r="E326" s="4" t="s">
        <v>1703</v>
      </c>
      <c r="F326" s="4" t="s">
        <v>1704</v>
      </c>
      <c r="G326" s="4" t="s">
        <v>1721</v>
      </c>
      <c r="H326" s="4" t="s">
        <v>2347</v>
      </c>
      <c r="I326" s="4" t="s">
        <v>1722</v>
      </c>
      <c r="J326" s="4" t="s">
        <v>1708</v>
      </c>
      <c r="K326" s="4" t="s">
        <v>1035</v>
      </c>
      <c r="L326" s="4" t="s">
        <v>2143</v>
      </c>
    </row>
    <row r="327" spans="1:12">
      <c r="A327" s="4">
        <v>326</v>
      </c>
      <c r="B327" s="4" t="s">
        <v>121</v>
      </c>
      <c r="C327" s="4" t="s">
        <v>1701</v>
      </c>
      <c r="D327" s="4" t="s">
        <v>1702</v>
      </c>
      <c r="E327" s="4" t="s">
        <v>1703</v>
      </c>
      <c r="F327" s="4" t="s">
        <v>1704</v>
      </c>
      <c r="G327" s="4" t="s">
        <v>1705</v>
      </c>
      <c r="H327" s="4" t="s">
        <v>1706</v>
      </c>
      <c r="I327" s="4" t="s">
        <v>1707</v>
      </c>
      <c r="J327" s="4" t="s">
        <v>1708</v>
      </c>
      <c r="K327" s="4" t="s">
        <v>1035</v>
      </c>
      <c r="L327" s="4" t="s">
        <v>2143</v>
      </c>
    </row>
    <row r="328" spans="1:12">
      <c r="A328" s="4">
        <v>327</v>
      </c>
      <c r="B328" s="4" t="s">
        <v>121</v>
      </c>
      <c r="C328" s="4" t="s">
        <v>1701</v>
      </c>
      <c r="D328" s="4" t="s">
        <v>1702</v>
      </c>
      <c r="E328" s="4" t="s">
        <v>1709</v>
      </c>
      <c r="F328" s="4" t="s">
        <v>1710</v>
      </c>
      <c r="G328" s="4" t="s">
        <v>1711</v>
      </c>
      <c r="H328" s="4" t="s">
        <v>2348</v>
      </c>
      <c r="I328" s="4" t="s">
        <v>1713</v>
      </c>
      <c r="J328" s="4" t="s">
        <v>1708</v>
      </c>
      <c r="K328" s="4" t="s">
        <v>1035</v>
      </c>
      <c r="L328" s="4" t="s">
        <v>2143</v>
      </c>
    </row>
    <row r="329" spans="1:12">
      <c r="A329" s="4">
        <v>328</v>
      </c>
      <c r="B329" s="4" t="s">
        <v>121</v>
      </c>
      <c r="C329" s="4" t="s">
        <v>1701</v>
      </c>
      <c r="D329" s="4" t="s">
        <v>1702</v>
      </c>
      <c r="E329" s="4" t="s">
        <v>1709</v>
      </c>
      <c r="F329" s="4" t="s">
        <v>1710</v>
      </c>
      <c r="G329" s="4" t="s">
        <v>1728</v>
      </c>
      <c r="H329" s="4" t="s">
        <v>1729</v>
      </c>
      <c r="I329" s="4" t="s">
        <v>1730</v>
      </c>
      <c r="J329" s="4" t="s">
        <v>1286</v>
      </c>
      <c r="K329" s="4" t="s">
        <v>1035</v>
      </c>
      <c r="L329" s="4" t="s">
        <v>2143</v>
      </c>
    </row>
    <row r="330" spans="1:12">
      <c r="A330" s="4">
        <v>329</v>
      </c>
      <c r="B330" s="4" t="s">
        <v>121</v>
      </c>
      <c r="C330" s="4" t="s">
        <v>1701</v>
      </c>
      <c r="D330" s="4" t="s">
        <v>1702</v>
      </c>
      <c r="E330" s="4" t="s">
        <v>1714</v>
      </c>
      <c r="F330" s="4" t="s">
        <v>1715</v>
      </c>
      <c r="G330" s="4" t="s">
        <v>1721</v>
      </c>
      <c r="H330" s="4" t="s">
        <v>2347</v>
      </c>
      <c r="I330" s="4" t="s">
        <v>1722</v>
      </c>
      <c r="J330" s="4" t="s">
        <v>1708</v>
      </c>
      <c r="K330" s="4" t="s">
        <v>1035</v>
      </c>
      <c r="L330" s="4" t="s">
        <v>2143</v>
      </c>
    </row>
    <row r="331" spans="1:12">
      <c r="A331" s="4">
        <v>330</v>
      </c>
      <c r="B331" s="4" t="s">
        <v>121</v>
      </c>
      <c r="C331" s="4" t="s">
        <v>1701</v>
      </c>
      <c r="D331" s="4" t="s">
        <v>1702</v>
      </c>
      <c r="E331" s="4" t="s">
        <v>1714</v>
      </c>
      <c r="F331" s="4" t="s">
        <v>1715</v>
      </c>
      <c r="G331" s="4" t="s">
        <v>1716</v>
      </c>
      <c r="H331" s="4" t="s">
        <v>2349</v>
      </c>
      <c r="I331" s="4" t="s">
        <v>1717</v>
      </c>
      <c r="J331" s="4" t="s">
        <v>1708</v>
      </c>
      <c r="K331" s="4" t="s">
        <v>1035</v>
      </c>
      <c r="L331" s="4" t="s">
        <v>2143</v>
      </c>
    </row>
    <row r="332" spans="1:12">
      <c r="A332" s="4">
        <v>331</v>
      </c>
      <c r="B332" s="4" t="s">
        <v>121</v>
      </c>
      <c r="C332" s="4" t="s">
        <v>1701</v>
      </c>
      <c r="D332" s="4" t="s">
        <v>1702</v>
      </c>
      <c r="E332" s="4" t="s">
        <v>2350</v>
      </c>
      <c r="F332" s="4" t="s">
        <v>2351</v>
      </c>
      <c r="G332" s="4" t="s">
        <v>1721</v>
      </c>
      <c r="H332" s="4" t="s">
        <v>2347</v>
      </c>
      <c r="I332" s="4" t="s">
        <v>1722</v>
      </c>
      <c r="J332" s="4" t="s">
        <v>1708</v>
      </c>
      <c r="K332" s="4" t="s">
        <v>1124</v>
      </c>
      <c r="L332" s="4" t="s">
        <v>2143</v>
      </c>
    </row>
    <row r="333" spans="1:12">
      <c r="A333" s="4">
        <v>332</v>
      </c>
      <c r="B333" s="4" t="s">
        <v>121</v>
      </c>
      <c r="C333" s="4" t="s">
        <v>1701</v>
      </c>
      <c r="D333" s="4" t="s">
        <v>1702</v>
      </c>
      <c r="E333" s="4" t="s">
        <v>762</v>
      </c>
      <c r="F333" s="4" t="s">
        <v>1718</v>
      </c>
      <c r="G333" s="4" t="s">
        <v>1719</v>
      </c>
      <c r="H333" s="4" t="s">
        <v>2352</v>
      </c>
      <c r="I333" s="4" t="s">
        <v>1720</v>
      </c>
      <c r="J333" s="4" t="s">
        <v>1708</v>
      </c>
      <c r="K333" s="4" t="s">
        <v>1035</v>
      </c>
      <c r="L333" s="4" t="s">
        <v>2143</v>
      </c>
    </row>
    <row r="334" spans="1:12">
      <c r="A334" s="4">
        <v>333</v>
      </c>
      <c r="B334" s="4" t="s">
        <v>121</v>
      </c>
      <c r="C334" s="4" t="s">
        <v>1701</v>
      </c>
      <c r="D334" s="4" t="s">
        <v>1702</v>
      </c>
      <c r="E334" s="4" t="s">
        <v>2353</v>
      </c>
      <c r="F334" s="4" t="s">
        <v>2354</v>
      </c>
      <c r="G334" s="4" t="s">
        <v>1721</v>
      </c>
      <c r="H334" s="4" t="s">
        <v>2347</v>
      </c>
      <c r="I334" s="4" t="s">
        <v>1722</v>
      </c>
      <c r="J334" s="4" t="s">
        <v>1708</v>
      </c>
      <c r="K334" s="4" t="s">
        <v>1035</v>
      </c>
      <c r="L334" s="4" t="s">
        <v>2143</v>
      </c>
    </row>
    <row r="335" spans="1:12">
      <c r="A335" s="4">
        <v>334</v>
      </c>
      <c r="B335" s="4" t="s">
        <v>121</v>
      </c>
      <c r="C335" s="4" t="s">
        <v>1701</v>
      </c>
      <c r="D335" s="4" t="s">
        <v>1702</v>
      </c>
      <c r="E335" s="4" t="s">
        <v>1701</v>
      </c>
      <c r="F335" s="4" t="s">
        <v>1702</v>
      </c>
      <c r="G335" s="4" t="s">
        <v>1721</v>
      </c>
      <c r="H335" s="4" t="s">
        <v>2347</v>
      </c>
      <c r="I335" s="4" t="s">
        <v>1722</v>
      </c>
      <c r="J335" s="4" t="s">
        <v>1708</v>
      </c>
      <c r="K335" s="4" t="s">
        <v>1035</v>
      </c>
      <c r="L335" s="4" t="s">
        <v>2143</v>
      </c>
    </row>
    <row r="336" spans="1:12">
      <c r="A336" s="4">
        <v>335</v>
      </c>
      <c r="B336" s="4" t="s">
        <v>121</v>
      </c>
      <c r="C336" s="4" t="s">
        <v>1701</v>
      </c>
      <c r="D336" s="4" t="s">
        <v>1702</v>
      </c>
      <c r="E336" s="4" t="s">
        <v>1701</v>
      </c>
      <c r="F336" s="4" t="s">
        <v>1702</v>
      </c>
      <c r="G336" s="4" t="s">
        <v>1723</v>
      </c>
      <c r="H336" s="4" t="s">
        <v>1724</v>
      </c>
      <c r="I336" s="4" t="s">
        <v>1725</v>
      </c>
      <c r="J336" s="4" t="s">
        <v>1708</v>
      </c>
      <c r="K336" s="4" t="s">
        <v>1035</v>
      </c>
      <c r="L336" s="4" t="s">
        <v>2143</v>
      </c>
    </row>
    <row r="337" spans="1:12">
      <c r="A337" s="4">
        <v>336</v>
      </c>
      <c r="B337" s="4" t="s">
        <v>121</v>
      </c>
      <c r="C337" s="4" t="s">
        <v>1701</v>
      </c>
      <c r="D337" s="4" t="s">
        <v>1702</v>
      </c>
      <c r="E337" s="4" t="s">
        <v>1701</v>
      </c>
      <c r="F337" s="4" t="s">
        <v>1702</v>
      </c>
      <c r="G337" s="4" t="s">
        <v>1726</v>
      </c>
      <c r="H337" s="4" t="s">
        <v>2355</v>
      </c>
      <c r="I337" s="4" t="s">
        <v>1727</v>
      </c>
      <c r="J337" s="4" t="s">
        <v>1708</v>
      </c>
      <c r="K337" s="4" t="s">
        <v>1035</v>
      </c>
      <c r="L337" s="4" t="s">
        <v>2143</v>
      </c>
    </row>
    <row r="338" spans="1:12">
      <c r="A338" s="4">
        <v>337</v>
      </c>
      <c r="B338" s="4" t="s">
        <v>121</v>
      </c>
      <c r="C338" s="4" t="s">
        <v>1701</v>
      </c>
      <c r="D338" s="4" t="s">
        <v>1702</v>
      </c>
      <c r="E338" s="4" t="s">
        <v>1701</v>
      </c>
      <c r="F338" s="4" t="s">
        <v>1702</v>
      </c>
      <c r="G338" s="4" t="s">
        <v>1728</v>
      </c>
      <c r="H338" s="4" t="s">
        <v>1729</v>
      </c>
      <c r="I338" s="4" t="s">
        <v>1730</v>
      </c>
      <c r="J338" s="4" t="s">
        <v>1286</v>
      </c>
      <c r="K338" s="4" t="s">
        <v>1035</v>
      </c>
      <c r="L338" s="4" t="s">
        <v>2143</v>
      </c>
    </row>
    <row r="339" spans="1:12">
      <c r="A339" s="4">
        <v>338</v>
      </c>
      <c r="B339" s="4" t="s">
        <v>121</v>
      </c>
      <c r="C339" s="4" t="s">
        <v>1701</v>
      </c>
      <c r="D339" s="4" t="s">
        <v>1702</v>
      </c>
      <c r="E339" s="4" t="s">
        <v>1731</v>
      </c>
      <c r="F339" s="4" t="s">
        <v>1732</v>
      </c>
      <c r="G339" s="4" t="s">
        <v>1721</v>
      </c>
      <c r="H339" s="4" t="s">
        <v>2347</v>
      </c>
      <c r="I339" s="4" t="s">
        <v>1722</v>
      </c>
      <c r="J339" s="4" t="s">
        <v>1708</v>
      </c>
      <c r="K339" s="4" t="s">
        <v>1035</v>
      </c>
      <c r="L339" s="4" t="s">
        <v>2143</v>
      </c>
    </row>
    <row r="340" spans="1:12">
      <c r="A340" s="4">
        <v>339</v>
      </c>
      <c r="B340" s="4" t="s">
        <v>121</v>
      </c>
      <c r="C340" s="4" t="s">
        <v>1701</v>
      </c>
      <c r="D340" s="4" t="s">
        <v>1702</v>
      </c>
      <c r="E340" s="4" t="s">
        <v>1731</v>
      </c>
      <c r="F340" s="4" t="s">
        <v>1732</v>
      </c>
      <c r="G340" s="4" t="s">
        <v>1733</v>
      </c>
      <c r="H340" s="4" t="s">
        <v>1734</v>
      </c>
      <c r="I340" s="4" t="s">
        <v>1735</v>
      </c>
      <c r="J340" s="4" t="s">
        <v>1708</v>
      </c>
      <c r="K340" s="4" t="s">
        <v>1035</v>
      </c>
      <c r="L340" s="4" t="s">
        <v>2143</v>
      </c>
    </row>
    <row r="341" spans="1:12">
      <c r="A341" s="4">
        <v>340</v>
      </c>
      <c r="B341" s="4" t="s">
        <v>121</v>
      </c>
      <c r="C341" s="4" t="s">
        <v>1701</v>
      </c>
      <c r="D341" s="4" t="s">
        <v>1702</v>
      </c>
      <c r="E341" s="4" t="s">
        <v>1731</v>
      </c>
      <c r="F341" s="4" t="s">
        <v>1732</v>
      </c>
      <c r="G341" s="4" t="s">
        <v>1736</v>
      </c>
      <c r="H341" s="4" t="s">
        <v>1737</v>
      </c>
      <c r="I341" s="4" t="s">
        <v>1738</v>
      </c>
      <c r="J341" s="4" t="s">
        <v>1708</v>
      </c>
      <c r="K341" s="4" t="s">
        <v>1035</v>
      </c>
      <c r="L341" s="4" t="s">
        <v>2143</v>
      </c>
    </row>
    <row r="342" spans="1:12">
      <c r="A342" s="4">
        <v>341</v>
      </c>
      <c r="B342" s="4" t="s">
        <v>121</v>
      </c>
      <c r="C342" s="4" t="s">
        <v>1701</v>
      </c>
      <c r="D342" s="4" t="s">
        <v>1702</v>
      </c>
      <c r="E342" s="4" t="s">
        <v>1731</v>
      </c>
      <c r="F342" s="4" t="s">
        <v>1732</v>
      </c>
      <c r="G342" s="4" t="s">
        <v>1726</v>
      </c>
      <c r="H342" s="4" t="s">
        <v>2355</v>
      </c>
      <c r="I342" s="4" t="s">
        <v>1727</v>
      </c>
      <c r="J342" s="4" t="s">
        <v>1708</v>
      </c>
      <c r="K342" s="4" t="s">
        <v>1035</v>
      </c>
      <c r="L342" s="4" t="s">
        <v>2143</v>
      </c>
    </row>
    <row r="343" spans="1:12">
      <c r="A343" s="4">
        <v>342</v>
      </c>
      <c r="B343" s="4" t="s">
        <v>121</v>
      </c>
      <c r="C343" s="4" t="s">
        <v>1701</v>
      </c>
      <c r="D343" s="4" t="s">
        <v>1702</v>
      </c>
      <c r="E343" s="4" t="s">
        <v>2356</v>
      </c>
      <c r="F343" s="4" t="s">
        <v>2357</v>
      </c>
      <c r="G343" s="4" t="s">
        <v>1721</v>
      </c>
      <c r="H343" s="4" t="s">
        <v>2347</v>
      </c>
      <c r="I343" s="4" t="s">
        <v>1722</v>
      </c>
      <c r="J343" s="4" t="s">
        <v>1708</v>
      </c>
      <c r="K343" s="4" t="s">
        <v>1035</v>
      </c>
      <c r="L343" s="4" t="s">
        <v>2143</v>
      </c>
    </row>
    <row r="344" spans="1:12">
      <c r="A344" s="4">
        <v>343</v>
      </c>
      <c r="B344" s="4" t="s">
        <v>121</v>
      </c>
      <c r="C344" s="4" t="s">
        <v>2358</v>
      </c>
      <c r="D344" s="4" t="s">
        <v>2359</v>
      </c>
      <c r="E344" s="4" t="s">
        <v>2358</v>
      </c>
      <c r="F344" s="4" t="s">
        <v>2359</v>
      </c>
      <c r="G344" s="4" t="s">
        <v>2360</v>
      </c>
      <c r="H344" s="4" t="s">
        <v>2361</v>
      </c>
      <c r="I344" s="4" t="s">
        <v>2362</v>
      </c>
      <c r="J344" s="4" t="s">
        <v>1742</v>
      </c>
      <c r="K344" s="4" t="s">
        <v>1035</v>
      </c>
      <c r="L344" s="4" t="s">
        <v>2143</v>
      </c>
    </row>
    <row r="345" spans="1:12">
      <c r="A345" s="4">
        <v>344</v>
      </c>
      <c r="B345" s="4" t="s">
        <v>121</v>
      </c>
      <c r="C345" s="4" t="s">
        <v>2358</v>
      </c>
      <c r="D345" s="4" t="s">
        <v>2359</v>
      </c>
      <c r="E345" s="4" t="s">
        <v>2358</v>
      </c>
      <c r="F345" s="4" t="s">
        <v>2359</v>
      </c>
      <c r="G345" s="4" t="s">
        <v>1739</v>
      </c>
      <c r="H345" s="4" t="s">
        <v>1740</v>
      </c>
      <c r="I345" s="4" t="s">
        <v>1741</v>
      </c>
      <c r="J345" s="4" t="s">
        <v>1742</v>
      </c>
      <c r="K345" s="4" t="s">
        <v>1035</v>
      </c>
      <c r="L345" s="4" t="s">
        <v>2143</v>
      </c>
    </row>
    <row r="346" spans="1:12">
      <c r="A346" s="4">
        <v>345</v>
      </c>
      <c r="B346" s="4" t="s">
        <v>121</v>
      </c>
      <c r="C346" s="4" t="s">
        <v>1743</v>
      </c>
      <c r="D346" s="4" t="s">
        <v>1744</v>
      </c>
      <c r="E346" s="4" t="s">
        <v>1743</v>
      </c>
      <c r="F346" s="4" t="s">
        <v>1744</v>
      </c>
      <c r="G346" s="4" t="s">
        <v>1745</v>
      </c>
      <c r="H346" s="4" t="s">
        <v>1746</v>
      </c>
      <c r="I346" s="4" t="s">
        <v>1747</v>
      </c>
      <c r="J346" s="4" t="s">
        <v>1748</v>
      </c>
      <c r="K346" s="4" t="s">
        <v>1035</v>
      </c>
      <c r="L346" s="4" t="s">
        <v>2143</v>
      </c>
    </row>
    <row r="347" spans="1:12">
      <c r="A347" s="4">
        <v>346</v>
      </c>
      <c r="B347" s="4" t="s">
        <v>121</v>
      </c>
      <c r="C347" s="4" t="s">
        <v>1743</v>
      </c>
      <c r="D347" s="4" t="s">
        <v>1744</v>
      </c>
      <c r="E347" s="4" t="s">
        <v>1749</v>
      </c>
      <c r="F347" s="4" t="s">
        <v>1750</v>
      </c>
      <c r="G347" s="4" t="s">
        <v>1751</v>
      </c>
      <c r="H347" s="4" t="s">
        <v>1752</v>
      </c>
      <c r="I347" s="4" t="s">
        <v>1753</v>
      </c>
      <c r="J347" s="4" t="s">
        <v>1748</v>
      </c>
      <c r="K347" s="4" t="s">
        <v>1035</v>
      </c>
      <c r="L347" s="4" t="s">
        <v>2143</v>
      </c>
    </row>
    <row r="348" spans="1:12">
      <c r="A348" s="4">
        <v>347</v>
      </c>
      <c r="B348" s="4" t="s">
        <v>121</v>
      </c>
      <c r="C348" s="4" t="s">
        <v>1754</v>
      </c>
      <c r="D348" s="4" t="s">
        <v>1755</v>
      </c>
      <c r="E348" s="4" t="s">
        <v>1756</v>
      </c>
      <c r="F348" s="4" t="s">
        <v>1757</v>
      </c>
      <c r="G348" s="4" t="s">
        <v>1758</v>
      </c>
      <c r="H348" s="4" t="s">
        <v>1759</v>
      </c>
      <c r="I348" s="4" t="s">
        <v>1760</v>
      </c>
      <c r="J348" s="4" t="s">
        <v>1761</v>
      </c>
      <c r="K348" s="4" t="s">
        <v>1035</v>
      </c>
      <c r="L348" s="4" t="s">
        <v>2143</v>
      </c>
    </row>
    <row r="349" spans="1:12">
      <c r="A349" s="4">
        <v>348</v>
      </c>
      <c r="B349" s="4" t="s">
        <v>121</v>
      </c>
      <c r="C349" s="4" t="s">
        <v>1754</v>
      </c>
      <c r="D349" s="4" t="s">
        <v>1755</v>
      </c>
      <c r="E349" s="4" t="s">
        <v>1762</v>
      </c>
      <c r="F349" s="4" t="s">
        <v>1763</v>
      </c>
      <c r="G349" s="4" t="s">
        <v>1758</v>
      </c>
      <c r="H349" s="4" t="s">
        <v>1759</v>
      </c>
      <c r="I349" s="4" t="s">
        <v>1760</v>
      </c>
      <c r="J349" s="4" t="s">
        <v>1761</v>
      </c>
      <c r="K349" s="4" t="s">
        <v>1035</v>
      </c>
      <c r="L349" s="4" t="s">
        <v>2143</v>
      </c>
    </row>
    <row r="350" spans="1:12">
      <c r="A350" s="4">
        <v>349</v>
      </c>
      <c r="B350" s="4" t="s">
        <v>121</v>
      </c>
      <c r="C350" s="4" t="s">
        <v>1754</v>
      </c>
      <c r="D350" s="4" t="s">
        <v>1755</v>
      </c>
      <c r="E350" s="4" t="s">
        <v>1764</v>
      </c>
      <c r="F350" s="4" t="s">
        <v>1765</v>
      </c>
      <c r="G350" s="4" t="s">
        <v>1758</v>
      </c>
      <c r="H350" s="4" t="s">
        <v>1759</v>
      </c>
      <c r="I350" s="4" t="s">
        <v>1760</v>
      </c>
      <c r="J350" s="4" t="s">
        <v>1761</v>
      </c>
      <c r="K350" s="4" t="s">
        <v>1035</v>
      </c>
      <c r="L350" s="4" t="s">
        <v>2143</v>
      </c>
    </row>
    <row r="351" spans="1:12">
      <c r="A351" s="4">
        <v>350</v>
      </c>
      <c r="B351" s="4" t="s">
        <v>121</v>
      </c>
      <c r="C351" s="4" t="s">
        <v>1754</v>
      </c>
      <c r="D351" s="4" t="s">
        <v>1755</v>
      </c>
      <c r="E351" s="4" t="s">
        <v>1766</v>
      </c>
      <c r="F351" s="4" t="s">
        <v>1767</v>
      </c>
      <c r="G351" s="4" t="s">
        <v>1758</v>
      </c>
      <c r="H351" s="4" t="s">
        <v>1759</v>
      </c>
      <c r="I351" s="4" t="s">
        <v>1760</v>
      </c>
      <c r="J351" s="4" t="s">
        <v>1761</v>
      </c>
      <c r="K351" s="4" t="s">
        <v>1035</v>
      </c>
      <c r="L351" s="4" t="s">
        <v>2143</v>
      </c>
    </row>
    <row r="352" spans="1:12">
      <c r="A352" s="4">
        <v>351</v>
      </c>
      <c r="B352" s="4" t="s">
        <v>121</v>
      </c>
      <c r="C352" s="4" t="s">
        <v>1768</v>
      </c>
      <c r="D352" s="4" t="s">
        <v>1769</v>
      </c>
      <c r="E352" s="4" t="s">
        <v>1768</v>
      </c>
      <c r="F352" s="4" t="s">
        <v>1769</v>
      </c>
      <c r="G352" s="4" t="s">
        <v>1297</v>
      </c>
      <c r="H352" s="4" t="s">
        <v>1298</v>
      </c>
      <c r="I352" s="4" t="s">
        <v>541</v>
      </c>
      <c r="J352" s="4" t="s">
        <v>1299</v>
      </c>
      <c r="K352" s="4" t="s">
        <v>1035</v>
      </c>
      <c r="L352" s="4" t="s">
        <v>2143</v>
      </c>
    </row>
    <row r="353" spans="1:12">
      <c r="A353" s="4">
        <v>352</v>
      </c>
      <c r="B353" s="4" t="s">
        <v>121</v>
      </c>
      <c r="C353" s="4" t="s">
        <v>1768</v>
      </c>
      <c r="D353" s="4" t="s">
        <v>1769</v>
      </c>
      <c r="E353" s="4" t="s">
        <v>1768</v>
      </c>
      <c r="F353" s="4" t="s">
        <v>1769</v>
      </c>
      <c r="G353" s="4" t="s">
        <v>1770</v>
      </c>
      <c r="H353" s="4" t="s">
        <v>1771</v>
      </c>
      <c r="I353" s="4" t="s">
        <v>1772</v>
      </c>
      <c r="J353" s="4" t="s">
        <v>1773</v>
      </c>
      <c r="K353" s="4" t="s">
        <v>1035</v>
      </c>
      <c r="L353" s="4" t="s">
        <v>2143</v>
      </c>
    </row>
    <row r="354" spans="1:12">
      <c r="A354" s="4">
        <v>353</v>
      </c>
      <c r="B354" s="4" t="s">
        <v>121</v>
      </c>
      <c r="C354" s="4" t="s">
        <v>1768</v>
      </c>
      <c r="D354" s="4" t="s">
        <v>1769</v>
      </c>
      <c r="E354" s="4" t="s">
        <v>1768</v>
      </c>
      <c r="F354" s="4" t="s">
        <v>1769</v>
      </c>
      <c r="G354" s="4" t="s">
        <v>1774</v>
      </c>
      <c r="H354" s="4" t="s">
        <v>1775</v>
      </c>
      <c r="I354" s="4" t="s">
        <v>1776</v>
      </c>
      <c r="J354" s="4" t="s">
        <v>1773</v>
      </c>
      <c r="K354" s="4" t="s">
        <v>1035</v>
      </c>
      <c r="L354" s="4" t="s">
        <v>2143</v>
      </c>
    </row>
    <row r="355" spans="1:12">
      <c r="A355" s="4">
        <v>354</v>
      </c>
      <c r="B355" s="4" t="s">
        <v>121</v>
      </c>
      <c r="C355" s="4" t="s">
        <v>1768</v>
      </c>
      <c r="D355" s="4" t="s">
        <v>1769</v>
      </c>
      <c r="E355" s="4" t="s">
        <v>1768</v>
      </c>
      <c r="F355" s="4" t="s">
        <v>1769</v>
      </c>
      <c r="G355" s="4" t="s">
        <v>1777</v>
      </c>
      <c r="H355" s="4" t="s">
        <v>1778</v>
      </c>
      <c r="I355" s="4" t="s">
        <v>1779</v>
      </c>
      <c r="J355" s="4" t="s">
        <v>1773</v>
      </c>
      <c r="K355" s="4" t="s">
        <v>1154</v>
      </c>
      <c r="L355" s="4" t="s">
        <v>2143</v>
      </c>
    </row>
    <row r="356" spans="1:12">
      <c r="A356" s="4">
        <v>355</v>
      </c>
      <c r="B356" s="4" t="s">
        <v>121</v>
      </c>
      <c r="C356" s="4" t="s">
        <v>1768</v>
      </c>
      <c r="D356" s="4" t="s">
        <v>1769</v>
      </c>
      <c r="E356" s="4" t="s">
        <v>1768</v>
      </c>
      <c r="F356" s="4" t="s">
        <v>1769</v>
      </c>
      <c r="G356" s="4" t="s">
        <v>1780</v>
      </c>
      <c r="H356" s="4" t="s">
        <v>1781</v>
      </c>
      <c r="I356" s="4" t="s">
        <v>1782</v>
      </c>
      <c r="J356" s="4" t="s">
        <v>1773</v>
      </c>
      <c r="K356" s="4" t="s">
        <v>1035</v>
      </c>
      <c r="L356" s="4" t="s">
        <v>2143</v>
      </c>
    </row>
    <row r="357" spans="1:12">
      <c r="A357" s="4">
        <v>356</v>
      </c>
      <c r="B357" s="4" t="s">
        <v>121</v>
      </c>
      <c r="C357" s="4" t="s">
        <v>1768</v>
      </c>
      <c r="D357" s="4" t="s">
        <v>1769</v>
      </c>
      <c r="E357" s="4" t="s">
        <v>1768</v>
      </c>
      <c r="F357" s="4" t="s">
        <v>1769</v>
      </c>
      <c r="G357" s="4" t="s">
        <v>1783</v>
      </c>
      <c r="H357" s="4" t="s">
        <v>1784</v>
      </c>
      <c r="I357" s="4" t="s">
        <v>2363</v>
      </c>
      <c r="J357" s="4" t="s">
        <v>1773</v>
      </c>
      <c r="K357" s="4" t="s">
        <v>1124</v>
      </c>
      <c r="L357" s="4" t="s">
        <v>2143</v>
      </c>
    </row>
    <row r="358" spans="1:12">
      <c r="A358" s="4">
        <v>357</v>
      </c>
      <c r="B358" s="4" t="s">
        <v>121</v>
      </c>
      <c r="C358" s="4" t="s">
        <v>1768</v>
      </c>
      <c r="D358" s="4" t="s">
        <v>1769</v>
      </c>
      <c r="E358" s="4" t="s">
        <v>1768</v>
      </c>
      <c r="F358" s="4" t="s">
        <v>1769</v>
      </c>
      <c r="G358" s="4" t="s">
        <v>1785</v>
      </c>
      <c r="H358" s="4" t="s">
        <v>1712</v>
      </c>
      <c r="I358" s="4" t="s">
        <v>1786</v>
      </c>
      <c r="J358" s="4" t="s">
        <v>1773</v>
      </c>
      <c r="K358" s="4" t="s">
        <v>1035</v>
      </c>
      <c r="L358" s="4" t="s">
        <v>2143</v>
      </c>
    </row>
    <row r="359" spans="1:12">
      <c r="A359" s="4">
        <v>358</v>
      </c>
      <c r="B359" s="4" t="s">
        <v>121</v>
      </c>
      <c r="C359" s="4" t="s">
        <v>1768</v>
      </c>
      <c r="D359" s="4" t="s">
        <v>1769</v>
      </c>
      <c r="E359" s="4" t="s">
        <v>1768</v>
      </c>
      <c r="F359" s="4" t="s">
        <v>1769</v>
      </c>
      <c r="G359" s="4" t="s">
        <v>1787</v>
      </c>
      <c r="H359" s="4" t="s">
        <v>1788</v>
      </c>
      <c r="I359" s="4" t="s">
        <v>1789</v>
      </c>
      <c r="J359" s="4" t="s">
        <v>1773</v>
      </c>
      <c r="K359" s="4" t="s">
        <v>1124</v>
      </c>
      <c r="L359" s="4" t="s">
        <v>2143</v>
      </c>
    </row>
    <row r="360" spans="1:12">
      <c r="A360" s="4">
        <v>359</v>
      </c>
      <c r="B360" s="4" t="s">
        <v>121</v>
      </c>
      <c r="C360" s="4" t="s">
        <v>1768</v>
      </c>
      <c r="D360" s="4" t="s">
        <v>1769</v>
      </c>
      <c r="E360" s="4" t="s">
        <v>1768</v>
      </c>
      <c r="F360" s="4" t="s">
        <v>1769</v>
      </c>
      <c r="G360" s="4" t="s">
        <v>1790</v>
      </c>
      <c r="H360" s="4" t="s">
        <v>1791</v>
      </c>
      <c r="I360" s="4" t="s">
        <v>1792</v>
      </c>
      <c r="J360" s="4" t="s">
        <v>1773</v>
      </c>
      <c r="K360" s="4" t="s">
        <v>1154</v>
      </c>
      <c r="L360" s="4" t="s">
        <v>2143</v>
      </c>
    </row>
    <row r="361" spans="1:12">
      <c r="A361" s="4">
        <v>360</v>
      </c>
      <c r="B361" s="4" t="s">
        <v>121</v>
      </c>
      <c r="C361" s="4" t="s">
        <v>1768</v>
      </c>
      <c r="D361" s="4" t="s">
        <v>1769</v>
      </c>
      <c r="E361" s="4" t="s">
        <v>1768</v>
      </c>
      <c r="F361" s="4" t="s">
        <v>1769</v>
      </c>
      <c r="G361" s="4" t="s">
        <v>1307</v>
      </c>
      <c r="H361" s="4" t="s">
        <v>1308</v>
      </c>
      <c r="I361" s="4" t="s">
        <v>541</v>
      </c>
      <c r="J361" s="4" t="s">
        <v>1057</v>
      </c>
      <c r="K361" s="4" t="s">
        <v>1035</v>
      </c>
      <c r="L361" s="4" t="s">
        <v>2143</v>
      </c>
    </row>
    <row r="362" spans="1:12">
      <c r="A362" s="4">
        <v>361</v>
      </c>
      <c r="B362" s="4" t="s">
        <v>121</v>
      </c>
      <c r="C362" s="4" t="s">
        <v>1793</v>
      </c>
      <c r="D362" s="4" t="s">
        <v>1794</v>
      </c>
      <c r="E362" s="4" t="s">
        <v>1795</v>
      </c>
      <c r="F362" s="4" t="s">
        <v>1796</v>
      </c>
      <c r="G362" s="4" t="s">
        <v>1797</v>
      </c>
      <c r="H362" s="4" t="s">
        <v>1798</v>
      </c>
      <c r="I362" s="4" t="s">
        <v>1799</v>
      </c>
      <c r="J362" s="4" t="s">
        <v>1800</v>
      </c>
      <c r="K362" s="4" t="s">
        <v>1124</v>
      </c>
      <c r="L362" s="4" t="s">
        <v>2143</v>
      </c>
    </row>
    <row r="363" spans="1:12">
      <c r="A363" s="4">
        <v>362</v>
      </c>
      <c r="B363" s="4" t="s">
        <v>121</v>
      </c>
      <c r="C363" s="4" t="s">
        <v>1793</v>
      </c>
      <c r="D363" s="4" t="s">
        <v>1794</v>
      </c>
      <c r="E363" s="4" t="s">
        <v>1795</v>
      </c>
      <c r="F363" s="4" t="s">
        <v>1796</v>
      </c>
      <c r="G363" s="4" t="s">
        <v>1801</v>
      </c>
      <c r="H363" s="4" t="s">
        <v>1802</v>
      </c>
      <c r="I363" s="4" t="s">
        <v>1803</v>
      </c>
      <c r="J363" s="4" t="s">
        <v>1804</v>
      </c>
      <c r="K363" s="4" t="s">
        <v>1035</v>
      </c>
      <c r="L363" s="4" t="s">
        <v>2143</v>
      </c>
    </row>
    <row r="364" spans="1:12">
      <c r="A364" s="4">
        <v>363</v>
      </c>
      <c r="B364" s="4" t="s">
        <v>121</v>
      </c>
      <c r="C364" s="4" t="s">
        <v>1805</v>
      </c>
      <c r="D364" s="4" t="s">
        <v>1806</v>
      </c>
      <c r="E364" s="4" t="s">
        <v>2364</v>
      </c>
      <c r="F364" s="4" t="s">
        <v>2365</v>
      </c>
      <c r="G364" s="4" t="s">
        <v>2366</v>
      </c>
      <c r="H364" s="4" t="s">
        <v>2367</v>
      </c>
      <c r="I364" s="4" t="s">
        <v>2191</v>
      </c>
      <c r="J364" s="4" t="s">
        <v>2368</v>
      </c>
      <c r="K364" s="4" t="s">
        <v>1035</v>
      </c>
      <c r="L364" s="4" t="s">
        <v>2143</v>
      </c>
    </row>
    <row r="365" spans="1:12">
      <c r="A365" s="4">
        <v>364</v>
      </c>
      <c r="B365" s="4" t="s">
        <v>121</v>
      </c>
      <c r="C365" s="4" t="s">
        <v>1805</v>
      </c>
      <c r="D365" s="4" t="s">
        <v>1806</v>
      </c>
      <c r="E365" s="4" t="s">
        <v>2369</v>
      </c>
      <c r="F365" s="4" t="s">
        <v>2370</v>
      </c>
      <c r="G365" s="4" t="s">
        <v>2366</v>
      </c>
      <c r="H365" s="4" t="s">
        <v>2367</v>
      </c>
      <c r="I365" s="4" t="s">
        <v>2191</v>
      </c>
      <c r="J365" s="4" t="s">
        <v>2368</v>
      </c>
      <c r="K365" s="4" t="s">
        <v>1035</v>
      </c>
      <c r="L365" s="4" t="s">
        <v>2143</v>
      </c>
    </row>
    <row r="366" spans="1:12">
      <c r="A366" s="4">
        <v>365</v>
      </c>
      <c r="B366" s="4" t="s">
        <v>121</v>
      </c>
      <c r="C366" s="4" t="s">
        <v>1805</v>
      </c>
      <c r="D366" s="4" t="s">
        <v>1806</v>
      </c>
      <c r="E366" s="4" t="s">
        <v>1805</v>
      </c>
      <c r="F366" s="4" t="s">
        <v>1806</v>
      </c>
      <c r="G366" s="4" t="s">
        <v>1807</v>
      </c>
      <c r="H366" s="4" t="s">
        <v>1808</v>
      </c>
      <c r="I366" s="4" t="s">
        <v>1809</v>
      </c>
      <c r="J366" s="4" t="s">
        <v>1810</v>
      </c>
      <c r="K366" s="4" t="s">
        <v>1035</v>
      </c>
      <c r="L366" s="4" t="s">
        <v>2143</v>
      </c>
    </row>
    <row r="367" spans="1:12">
      <c r="A367" s="4">
        <v>366</v>
      </c>
      <c r="B367" s="4" t="s">
        <v>121</v>
      </c>
      <c r="C367" s="4" t="s">
        <v>1805</v>
      </c>
      <c r="D367" s="4" t="s">
        <v>1806</v>
      </c>
      <c r="E367" s="4" t="s">
        <v>1805</v>
      </c>
      <c r="F367" s="4" t="s">
        <v>1806</v>
      </c>
      <c r="G367" s="4" t="s">
        <v>1811</v>
      </c>
      <c r="H367" s="4" t="s">
        <v>1812</v>
      </c>
      <c r="I367" s="4" t="s">
        <v>1813</v>
      </c>
      <c r="J367" s="4" t="s">
        <v>1810</v>
      </c>
      <c r="K367" s="4" t="s">
        <v>1035</v>
      </c>
      <c r="L367" s="4" t="s">
        <v>2143</v>
      </c>
    </row>
    <row r="368" spans="1:12">
      <c r="A368" s="4">
        <v>367</v>
      </c>
      <c r="B368" s="4" t="s">
        <v>121</v>
      </c>
      <c r="C368" s="4" t="s">
        <v>1805</v>
      </c>
      <c r="D368" s="4" t="s">
        <v>1806</v>
      </c>
      <c r="E368" s="4" t="s">
        <v>1805</v>
      </c>
      <c r="F368" s="4" t="s">
        <v>1806</v>
      </c>
      <c r="G368" s="4" t="s">
        <v>1814</v>
      </c>
      <c r="H368" s="4" t="s">
        <v>1815</v>
      </c>
      <c r="I368" s="4" t="s">
        <v>1816</v>
      </c>
      <c r="J368" s="4" t="s">
        <v>1810</v>
      </c>
      <c r="K368" s="4" t="s">
        <v>1035</v>
      </c>
      <c r="L368" s="4" t="s">
        <v>2143</v>
      </c>
    </row>
    <row r="369" spans="1:12">
      <c r="A369" s="4">
        <v>368</v>
      </c>
      <c r="B369" s="4" t="s">
        <v>121</v>
      </c>
      <c r="C369" s="4" t="s">
        <v>1805</v>
      </c>
      <c r="D369" s="4" t="s">
        <v>1806</v>
      </c>
      <c r="E369" s="4" t="s">
        <v>1817</v>
      </c>
      <c r="F369" s="4" t="s">
        <v>1818</v>
      </c>
      <c r="G369" s="4" t="s">
        <v>2366</v>
      </c>
      <c r="H369" s="4" t="s">
        <v>2367</v>
      </c>
      <c r="I369" s="4" t="s">
        <v>2191</v>
      </c>
      <c r="J369" s="4" t="s">
        <v>2368</v>
      </c>
      <c r="K369" s="4" t="s">
        <v>1035</v>
      </c>
      <c r="L369" s="4" t="s">
        <v>2143</v>
      </c>
    </row>
    <row r="370" spans="1:12">
      <c r="A370" s="4">
        <v>369</v>
      </c>
      <c r="B370" s="4" t="s">
        <v>121</v>
      </c>
      <c r="C370" s="4" t="s">
        <v>1805</v>
      </c>
      <c r="D370" s="4" t="s">
        <v>1806</v>
      </c>
      <c r="E370" s="4" t="s">
        <v>1817</v>
      </c>
      <c r="F370" s="4" t="s">
        <v>1818</v>
      </c>
      <c r="G370" s="4" t="s">
        <v>1819</v>
      </c>
      <c r="H370" s="4" t="s">
        <v>1820</v>
      </c>
      <c r="I370" s="4" t="s">
        <v>1821</v>
      </c>
      <c r="J370" s="4" t="s">
        <v>1810</v>
      </c>
      <c r="K370" s="4" t="s">
        <v>1035</v>
      </c>
      <c r="L370" s="4" t="s">
        <v>2143</v>
      </c>
    </row>
    <row r="371" spans="1:12">
      <c r="A371" s="4">
        <v>370</v>
      </c>
      <c r="B371" s="4" t="s">
        <v>121</v>
      </c>
      <c r="C371" s="4" t="s">
        <v>1822</v>
      </c>
      <c r="D371" s="4" t="s">
        <v>1823</v>
      </c>
      <c r="E371" s="4" t="s">
        <v>1822</v>
      </c>
      <c r="F371" s="4" t="s">
        <v>1823</v>
      </c>
      <c r="G371" s="4" t="s">
        <v>1824</v>
      </c>
      <c r="H371" s="4" t="s">
        <v>1825</v>
      </c>
      <c r="I371" s="4" t="s">
        <v>1826</v>
      </c>
      <c r="J371" s="4" t="s">
        <v>1827</v>
      </c>
      <c r="K371" s="4" t="s">
        <v>1035</v>
      </c>
      <c r="L371" s="4" t="s">
        <v>2143</v>
      </c>
    </row>
    <row r="372" spans="1:12">
      <c r="A372" s="4">
        <v>371</v>
      </c>
      <c r="B372" s="4" t="s">
        <v>121</v>
      </c>
      <c r="C372" s="4" t="s">
        <v>1828</v>
      </c>
      <c r="D372" s="4" t="s">
        <v>1829</v>
      </c>
      <c r="E372" s="4" t="s">
        <v>1830</v>
      </c>
      <c r="F372" s="4" t="s">
        <v>1831</v>
      </c>
      <c r="G372" s="4" t="s">
        <v>1832</v>
      </c>
      <c r="H372" s="4" t="s">
        <v>1833</v>
      </c>
      <c r="I372" s="4" t="s">
        <v>1834</v>
      </c>
      <c r="J372" s="4" t="s">
        <v>1835</v>
      </c>
      <c r="K372" s="4" t="s">
        <v>1035</v>
      </c>
      <c r="L372" s="4" t="s">
        <v>2143</v>
      </c>
    </row>
    <row r="373" spans="1:12">
      <c r="A373" s="4">
        <v>372</v>
      </c>
      <c r="B373" s="4" t="s">
        <v>121</v>
      </c>
      <c r="C373" s="4" t="s">
        <v>1828</v>
      </c>
      <c r="D373" s="4" t="s">
        <v>1829</v>
      </c>
      <c r="E373" s="4" t="s">
        <v>1836</v>
      </c>
      <c r="F373" s="4" t="s">
        <v>1837</v>
      </c>
      <c r="G373" s="4" t="s">
        <v>1838</v>
      </c>
      <c r="H373" s="4" t="s">
        <v>1839</v>
      </c>
      <c r="I373" s="4" t="s">
        <v>1840</v>
      </c>
      <c r="J373" s="4" t="s">
        <v>1835</v>
      </c>
      <c r="K373" s="4" t="s">
        <v>1035</v>
      </c>
      <c r="L373" s="4" t="s">
        <v>2143</v>
      </c>
    </row>
    <row r="374" spans="1:12">
      <c r="A374" s="4">
        <v>373</v>
      </c>
      <c r="B374" s="4" t="s">
        <v>121</v>
      </c>
      <c r="C374" s="4" t="s">
        <v>1828</v>
      </c>
      <c r="D374" s="4" t="s">
        <v>1829</v>
      </c>
      <c r="E374" s="4" t="s">
        <v>1841</v>
      </c>
      <c r="F374" s="4" t="s">
        <v>1842</v>
      </c>
      <c r="G374" s="4" t="s">
        <v>1843</v>
      </c>
      <c r="H374" s="4" t="s">
        <v>2371</v>
      </c>
      <c r="I374" s="4" t="s">
        <v>1844</v>
      </c>
      <c r="J374" s="4" t="s">
        <v>1835</v>
      </c>
      <c r="K374" s="4" t="s">
        <v>1124</v>
      </c>
      <c r="L374" s="4" t="s">
        <v>2143</v>
      </c>
    </row>
    <row r="375" spans="1:12">
      <c r="A375" s="4">
        <v>374</v>
      </c>
      <c r="B375" s="4" t="s">
        <v>121</v>
      </c>
      <c r="C375" s="4" t="s">
        <v>1828</v>
      </c>
      <c r="D375" s="4" t="s">
        <v>1829</v>
      </c>
      <c r="E375" s="4" t="s">
        <v>1845</v>
      </c>
      <c r="F375" s="4" t="s">
        <v>1846</v>
      </c>
      <c r="G375" s="4" t="s">
        <v>1847</v>
      </c>
      <c r="H375" s="4" t="s">
        <v>2372</v>
      </c>
      <c r="I375" s="4" t="s">
        <v>1848</v>
      </c>
      <c r="J375" s="4" t="s">
        <v>1835</v>
      </c>
      <c r="K375" s="4" t="s">
        <v>1154</v>
      </c>
      <c r="L375" s="4" t="s">
        <v>2143</v>
      </c>
    </row>
    <row r="376" spans="1:12">
      <c r="A376" s="4">
        <v>375</v>
      </c>
      <c r="B376" s="4" t="s">
        <v>121</v>
      </c>
      <c r="C376" s="4" t="s">
        <v>1828</v>
      </c>
      <c r="D376" s="4" t="s">
        <v>1829</v>
      </c>
      <c r="E376" s="4" t="s">
        <v>1845</v>
      </c>
      <c r="F376" s="4" t="s">
        <v>1846</v>
      </c>
      <c r="G376" s="4" t="s">
        <v>1838</v>
      </c>
      <c r="H376" s="4" t="s">
        <v>1839</v>
      </c>
      <c r="I376" s="4" t="s">
        <v>1840</v>
      </c>
      <c r="J376" s="4" t="s">
        <v>1835</v>
      </c>
      <c r="K376" s="4" t="s">
        <v>1035</v>
      </c>
      <c r="L376" s="4" t="s">
        <v>2143</v>
      </c>
    </row>
    <row r="377" spans="1:12">
      <c r="A377" s="4">
        <v>376</v>
      </c>
      <c r="B377" s="4" t="s">
        <v>121</v>
      </c>
      <c r="C377" s="4" t="s">
        <v>1828</v>
      </c>
      <c r="D377" s="4" t="s">
        <v>1829</v>
      </c>
      <c r="E377" s="4" t="s">
        <v>1845</v>
      </c>
      <c r="F377" s="4" t="s">
        <v>1846</v>
      </c>
      <c r="G377" s="4" t="s">
        <v>1832</v>
      </c>
      <c r="H377" s="4" t="s">
        <v>1833</v>
      </c>
      <c r="I377" s="4" t="s">
        <v>1834</v>
      </c>
      <c r="J377" s="4" t="s">
        <v>1835</v>
      </c>
      <c r="K377" s="4" t="s">
        <v>1035</v>
      </c>
      <c r="L377" s="4" t="s">
        <v>2143</v>
      </c>
    </row>
    <row r="378" spans="1:12">
      <c r="A378" s="4">
        <v>377</v>
      </c>
      <c r="B378" s="4" t="s">
        <v>121</v>
      </c>
      <c r="C378" s="4" t="s">
        <v>1828</v>
      </c>
      <c r="D378" s="4" t="s">
        <v>1829</v>
      </c>
      <c r="E378" s="4" t="s">
        <v>1845</v>
      </c>
      <c r="F378" s="4" t="s">
        <v>1846</v>
      </c>
      <c r="G378" s="4" t="s">
        <v>1849</v>
      </c>
      <c r="H378" s="4" t="s">
        <v>1850</v>
      </c>
      <c r="I378" s="4" t="s">
        <v>1851</v>
      </c>
      <c r="J378" s="4" t="s">
        <v>1835</v>
      </c>
      <c r="K378" s="4" t="s">
        <v>1035</v>
      </c>
      <c r="L378" s="4" t="s">
        <v>2143</v>
      </c>
    </row>
    <row r="379" spans="1:12">
      <c r="A379" s="4">
        <v>378</v>
      </c>
      <c r="B379" s="4" t="s">
        <v>121</v>
      </c>
      <c r="C379" s="4" t="s">
        <v>1828</v>
      </c>
      <c r="D379" s="4" t="s">
        <v>1829</v>
      </c>
      <c r="E379" s="4" t="s">
        <v>2373</v>
      </c>
      <c r="F379" s="4" t="s">
        <v>2374</v>
      </c>
      <c r="G379" s="4" t="s">
        <v>1838</v>
      </c>
      <c r="H379" s="4" t="s">
        <v>1839</v>
      </c>
      <c r="I379" s="4" t="s">
        <v>1840</v>
      </c>
      <c r="J379" s="4" t="s">
        <v>1835</v>
      </c>
      <c r="K379" s="4" t="s">
        <v>1124</v>
      </c>
      <c r="L379" s="4" t="s">
        <v>2143</v>
      </c>
    </row>
    <row r="380" spans="1:12">
      <c r="A380" s="4">
        <v>379</v>
      </c>
      <c r="B380" s="4" t="s">
        <v>121</v>
      </c>
      <c r="C380" s="4" t="s">
        <v>1828</v>
      </c>
      <c r="D380" s="4" t="s">
        <v>1829</v>
      </c>
      <c r="E380" s="4" t="s">
        <v>1828</v>
      </c>
      <c r="F380" s="4" t="s">
        <v>1829</v>
      </c>
      <c r="G380" s="4" t="s">
        <v>1852</v>
      </c>
      <c r="H380" s="4" t="s">
        <v>1853</v>
      </c>
      <c r="I380" s="4" t="s">
        <v>1854</v>
      </c>
      <c r="J380" s="4" t="s">
        <v>1835</v>
      </c>
      <c r="K380" s="4" t="s">
        <v>1035</v>
      </c>
      <c r="L380" s="4" t="s">
        <v>2143</v>
      </c>
    </row>
    <row r="381" spans="1:12">
      <c r="A381" s="4">
        <v>380</v>
      </c>
      <c r="B381" s="4" t="s">
        <v>121</v>
      </c>
      <c r="C381" s="4" t="s">
        <v>1828</v>
      </c>
      <c r="D381" s="4" t="s">
        <v>1829</v>
      </c>
      <c r="E381" s="4" t="s">
        <v>1828</v>
      </c>
      <c r="F381" s="4" t="s">
        <v>1829</v>
      </c>
      <c r="G381" s="4" t="s">
        <v>1855</v>
      </c>
      <c r="H381" s="4" t="s">
        <v>1856</v>
      </c>
      <c r="I381" s="4" t="s">
        <v>1857</v>
      </c>
      <c r="J381" s="4" t="s">
        <v>1835</v>
      </c>
      <c r="K381" s="4" t="s">
        <v>1035</v>
      </c>
      <c r="L381" s="4" t="s">
        <v>2143</v>
      </c>
    </row>
    <row r="382" spans="1:12">
      <c r="A382" s="4">
        <v>381</v>
      </c>
      <c r="B382" s="4" t="s">
        <v>121</v>
      </c>
      <c r="C382" s="4" t="s">
        <v>1828</v>
      </c>
      <c r="D382" s="4" t="s">
        <v>1829</v>
      </c>
      <c r="E382" s="4" t="s">
        <v>1858</v>
      </c>
      <c r="F382" s="4" t="s">
        <v>1859</v>
      </c>
      <c r="G382" s="4" t="s">
        <v>1860</v>
      </c>
      <c r="H382" s="4" t="s">
        <v>1861</v>
      </c>
      <c r="I382" s="4" t="s">
        <v>1862</v>
      </c>
      <c r="J382" s="4" t="s">
        <v>1835</v>
      </c>
      <c r="K382" s="4" t="s">
        <v>1035</v>
      </c>
      <c r="L382" s="4" t="s">
        <v>2143</v>
      </c>
    </row>
    <row r="383" spans="1:12">
      <c r="A383" s="4">
        <v>382</v>
      </c>
      <c r="B383" s="4" t="s">
        <v>121</v>
      </c>
      <c r="C383" s="4" t="s">
        <v>1828</v>
      </c>
      <c r="D383" s="4" t="s">
        <v>1829</v>
      </c>
      <c r="E383" s="4" t="s">
        <v>1858</v>
      </c>
      <c r="F383" s="4" t="s">
        <v>1859</v>
      </c>
      <c r="G383" s="4" t="s">
        <v>1832</v>
      </c>
      <c r="H383" s="4" t="s">
        <v>1833</v>
      </c>
      <c r="I383" s="4" t="s">
        <v>1834</v>
      </c>
      <c r="J383" s="4" t="s">
        <v>1835</v>
      </c>
      <c r="K383" s="4" t="s">
        <v>1035</v>
      </c>
      <c r="L383" s="4" t="s">
        <v>2143</v>
      </c>
    </row>
    <row r="384" spans="1:12">
      <c r="A384" s="4">
        <v>383</v>
      </c>
      <c r="B384" s="4" t="s">
        <v>121</v>
      </c>
      <c r="C384" s="4" t="s">
        <v>1863</v>
      </c>
      <c r="D384" s="4" t="s">
        <v>1864</v>
      </c>
      <c r="E384" s="4" t="s">
        <v>1865</v>
      </c>
      <c r="F384" s="4" t="s">
        <v>1866</v>
      </c>
      <c r="G384" s="4" t="s">
        <v>1867</v>
      </c>
      <c r="H384" s="4" t="s">
        <v>2375</v>
      </c>
      <c r="I384" s="4" t="s">
        <v>1868</v>
      </c>
      <c r="J384" s="4" t="s">
        <v>1869</v>
      </c>
      <c r="K384" s="4" t="s">
        <v>1124</v>
      </c>
      <c r="L384" s="4" t="s">
        <v>2143</v>
      </c>
    </row>
    <row r="385" spans="1:12">
      <c r="A385" s="4">
        <v>384</v>
      </c>
      <c r="B385" s="4" t="s">
        <v>121</v>
      </c>
      <c r="C385" s="4" t="s">
        <v>1870</v>
      </c>
      <c r="D385" s="4" t="s">
        <v>1871</v>
      </c>
      <c r="E385" s="4" t="s">
        <v>1872</v>
      </c>
      <c r="F385" s="4" t="s">
        <v>1873</v>
      </c>
      <c r="G385" s="4" t="s">
        <v>1874</v>
      </c>
      <c r="H385" s="4" t="s">
        <v>1875</v>
      </c>
      <c r="I385" s="4" t="s">
        <v>1876</v>
      </c>
      <c r="J385" s="4" t="s">
        <v>1877</v>
      </c>
      <c r="K385" s="4" t="s">
        <v>1035</v>
      </c>
      <c r="L385" s="4" t="s">
        <v>2143</v>
      </c>
    </row>
    <row r="386" spans="1:12">
      <c r="A386" s="4">
        <v>385</v>
      </c>
      <c r="B386" s="4" t="s">
        <v>121</v>
      </c>
      <c r="C386" s="4" t="s">
        <v>1878</v>
      </c>
      <c r="D386" s="4" t="s">
        <v>1879</v>
      </c>
      <c r="E386" s="4" t="s">
        <v>1880</v>
      </c>
      <c r="F386" s="4" t="s">
        <v>1881</v>
      </c>
      <c r="G386" s="4" t="s">
        <v>1882</v>
      </c>
      <c r="H386" s="4" t="s">
        <v>1883</v>
      </c>
      <c r="I386" s="4" t="s">
        <v>1884</v>
      </c>
      <c r="J386" s="4" t="s">
        <v>1885</v>
      </c>
      <c r="K386" s="4" t="s">
        <v>1124</v>
      </c>
      <c r="L386" s="4" t="s">
        <v>2143</v>
      </c>
    </row>
    <row r="387" spans="1:12">
      <c r="A387" s="4">
        <v>386</v>
      </c>
      <c r="B387" s="4" t="s">
        <v>121</v>
      </c>
      <c r="C387" s="4" t="s">
        <v>1878</v>
      </c>
      <c r="D387" s="4" t="s">
        <v>1879</v>
      </c>
      <c r="E387" s="4" t="s">
        <v>1880</v>
      </c>
      <c r="F387" s="4" t="s">
        <v>1881</v>
      </c>
      <c r="G387" s="4" t="s">
        <v>1886</v>
      </c>
      <c r="H387" s="4" t="s">
        <v>1887</v>
      </c>
      <c r="I387" s="4" t="s">
        <v>1888</v>
      </c>
      <c r="J387" s="4" t="s">
        <v>1885</v>
      </c>
      <c r="K387" s="4" t="s">
        <v>1035</v>
      </c>
      <c r="L387" s="4" t="s">
        <v>2143</v>
      </c>
    </row>
    <row r="388" spans="1:12">
      <c r="A388" s="4">
        <v>387</v>
      </c>
      <c r="B388" s="4" t="s">
        <v>121</v>
      </c>
      <c r="C388" s="4" t="s">
        <v>1878</v>
      </c>
      <c r="D388" s="4" t="s">
        <v>1879</v>
      </c>
      <c r="E388" s="4" t="s">
        <v>1878</v>
      </c>
      <c r="F388" s="4" t="s">
        <v>1879</v>
      </c>
      <c r="G388" s="4" t="s">
        <v>2376</v>
      </c>
      <c r="H388" s="4" t="s">
        <v>2377</v>
      </c>
      <c r="I388" s="4" t="s">
        <v>2378</v>
      </c>
      <c r="J388" s="4" t="s">
        <v>1885</v>
      </c>
      <c r="K388" s="4" t="s">
        <v>1035</v>
      </c>
      <c r="L388" s="4" t="s">
        <v>2143</v>
      </c>
    </row>
    <row r="389" spans="1:12">
      <c r="A389" s="4">
        <v>388</v>
      </c>
      <c r="B389" s="4" t="s">
        <v>121</v>
      </c>
      <c r="C389" s="4" t="s">
        <v>1878</v>
      </c>
      <c r="D389" s="4" t="s">
        <v>1879</v>
      </c>
      <c r="E389" s="4" t="s">
        <v>1878</v>
      </c>
      <c r="F389" s="4" t="s">
        <v>1879</v>
      </c>
      <c r="G389" s="4" t="s">
        <v>1882</v>
      </c>
      <c r="H389" s="4" t="s">
        <v>1883</v>
      </c>
      <c r="I389" s="4" t="s">
        <v>1884</v>
      </c>
      <c r="J389" s="4" t="s">
        <v>1885</v>
      </c>
      <c r="K389" s="4" t="s">
        <v>1124</v>
      </c>
      <c r="L389" s="4" t="s">
        <v>2143</v>
      </c>
    </row>
    <row r="390" spans="1:12">
      <c r="A390" s="4">
        <v>389</v>
      </c>
      <c r="B390" s="4" t="s">
        <v>121</v>
      </c>
      <c r="C390" s="4" t="s">
        <v>1889</v>
      </c>
      <c r="D390" s="4" t="s">
        <v>1890</v>
      </c>
      <c r="E390" s="4" t="s">
        <v>1891</v>
      </c>
      <c r="F390" s="4" t="s">
        <v>1892</v>
      </c>
      <c r="G390" s="4" t="s">
        <v>1297</v>
      </c>
      <c r="H390" s="4" t="s">
        <v>1298</v>
      </c>
      <c r="I390" s="4" t="s">
        <v>541</v>
      </c>
      <c r="J390" s="4" t="s">
        <v>1299</v>
      </c>
      <c r="K390" s="4" t="s">
        <v>1035</v>
      </c>
      <c r="L390" s="4" t="s">
        <v>2143</v>
      </c>
    </row>
    <row r="391" spans="1:12">
      <c r="A391" s="4">
        <v>390</v>
      </c>
      <c r="B391" s="4" t="s">
        <v>121</v>
      </c>
      <c r="C391" s="4" t="s">
        <v>1889</v>
      </c>
      <c r="D391" s="4" t="s">
        <v>1890</v>
      </c>
      <c r="E391" s="4" t="s">
        <v>1891</v>
      </c>
      <c r="F391" s="4" t="s">
        <v>1892</v>
      </c>
      <c r="G391" s="4" t="s">
        <v>1893</v>
      </c>
      <c r="H391" s="4" t="s">
        <v>1894</v>
      </c>
      <c r="I391" s="4" t="s">
        <v>1895</v>
      </c>
      <c r="J391" s="4" t="s">
        <v>1896</v>
      </c>
      <c r="K391" s="4" t="s">
        <v>1035</v>
      </c>
      <c r="L391" s="4" t="s">
        <v>2143</v>
      </c>
    </row>
    <row r="392" spans="1:12">
      <c r="A392" s="4">
        <v>391</v>
      </c>
      <c r="B392" s="4" t="s">
        <v>121</v>
      </c>
      <c r="C392" s="4" t="s">
        <v>1889</v>
      </c>
      <c r="D392" s="4" t="s">
        <v>1890</v>
      </c>
      <c r="E392" s="4" t="s">
        <v>1891</v>
      </c>
      <c r="F392" s="4" t="s">
        <v>1892</v>
      </c>
      <c r="G392" s="4" t="s">
        <v>1303</v>
      </c>
      <c r="H392" s="4" t="s">
        <v>1304</v>
      </c>
      <c r="I392" s="4" t="s">
        <v>1305</v>
      </c>
      <c r="J392" s="4" t="s">
        <v>1306</v>
      </c>
      <c r="K392" s="4" t="s">
        <v>1035</v>
      </c>
      <c r="L392" s="4" t="s">
        <v>2143</v>
      </c>
    </row>
    <row r="393" spans="1:12">
      <c r="A393" s="4">
        <v>392</v>
      </c>
      <c r="B393" s="4" t="s">
        <v>121</v>
      </c>
      <c r="C393" s="4" t="s">
        <v>1889</v>
      </c>
      <c r="D393" s="4" t="s">
        <v>1890</v>
      </c>
      <c r="E393" s="4" t="s">
        <v>1891</v>
      </c>
      <c r="F393" s="4" t="s">
        <v>1892</v>
      </c>
      <c r="G393" s="4" t="s">
        <v>2251</v>
      </c>
      <c r="H393" s="4" t="s">
        <v>2252</v>
      </c>
      <c r="I393" s="4" t="s">
        <v>2253</v>
      </c>
      <c r="J393" s="4" t="s">
        <v>2254</v>
      </c>
      <c r="K393" s="4" t="s">
        <v>1124</v>
      </c>
      <c r="L393" s="4" t="s">
        <v>2143</v>
      </c>
    </row>
    <row r="394" spans="1:12">
      <c r="A394" s="4">
        <v>393</v>
      </c>
      <c r="B394" s="4" t="s">
        <v>121</v>
      </c>
      <c r="C394" s="4" t="s">
        <v>1889</v>
      </c>
      <c r="D394" s="4" t="s">
        <v>1890</v>
      </c>
      <c r="E394" s="4" t="s">
        <v>1891</v>
      </c>
      <c r="F394" s="4" t="s">
        <v>1892</v>
      </c>
      <c r="G394" s="4" t="s">
        <v>1307</v>
      </c>
      <c r="H394" s="4" t="s">
        <v>1308</v>
      </c>
      <c r="I394" s="4" t="s">
        <v>541</v>
      </c>
      <c r="J394" s="4" t="s">
        <v>1057</v>
      </c>
      <c r="K394" s="4" t="s">
        <v>1035</v>
      </c>
      <c r="L394" s="4" t="s">
        <v>2143</v>
      </c>
    </row>
    <row r="395" spans="1:12">
      <c r="A395" s="4">
        <v>394</v>
      </c>
      <c r="B395" s="4" t="s">
        <v>121</v>
      </c>
      <c r="C395" s="4" t="s">
        <v>1889</v>
      </c>
      <c r="D395" s="4" t="s">
        <v>1890</v>
      </c>
      <c r="E395" s="4" t="s">
        <v>1897</v>
      </c>
      <c r="F395" s="4" t="s">
        <v>1898</v>
      </c>
      <c r="G395" s="4" t="s">
        <v>1899</v>
      </c>
      <c r="H395" s="4" t="s">
        <v>1812</v>
      </c>
      <c r="I395" s="4" t="s">
        <v>1900</v>
      </c>
      <c r="J395" s="4" t="s">
        <v>1896</v>
      </c>
      <c r="K395" s="4" t="s">
        <v>1035</v>
      </c>
      <c r="L395" s="4" t="s">
        <v>2143</v>
      </c>
    </row>
    <row r="396" spans="1:12">
      <c r="A396" s="4">
        <v>395</v>
      </c>
      <c r="B396" s="4" t="s">
        <v>121</v>
      </c>
      <c r="C396" s="4" t="s">
        <v>1889</v>
      </c>
      <c r="D396" s="4" t="s">
        <v>1890</v>
      </c>
      <c r="E396" s="4" t="s">
        <v>1901</v>
      </c>
      <c r="F396" s="4" t="s">
        <v>1902</v>
      </c>
      <c r="G396" s="4" t="s">
        <v>1903</v>
      </c>
      <c r="H396" s="4" t="s">
        <v>1904</v>
      </c>
      <c r="I396" s="4" t="s">
        <v>1905</v>
      </c>
      <c r="J396" s="4" t="s">
        <v>1896</v>
      </c>
      <c r="K396" s="4" t="s">
        <v>1124</v>
      </c>
      <c r="L396" s="4" t="s">
        <v>2143</v>
      </c>
    </row>
    <row r="397" spans="1:12">
      <c r="A397" s="4">
        <v>396</v>
      </c>
      <c r="B397" s="4" t="s">
        <v>121</v>
      </c>
      <c r="C397" s="4" t="s">
        <v>1889</v>
      </c>
      <c r="D397" s="4" t="s">
        <v>1890</v>
      </c>
      <c r="E397" s="4" t="s">
        <v>1889</v>
      </c>
      <c r="F397" s="4" t="s">
        <v>1890</v>
      </c>
      <c r="G397" s="4" t="s">
        <v>1903</v>
      </c>
      <c r="H397" s="4" t="s">
        <v>1904</v>
      </c>
      <c r="I397" s="4" t="s">
        <v>1905</v>
      </c>
      <c r="J397" s="4" t="s">
        <v>1896</v>
      </c>
      <c r="K397" s="4" t="s">
        <v>1124</v>
      </c>
      <c r="L397" s="4" t="s">
        <v>2143</v>
      </c>
    </row>
    <row r="398" spans="1:12">
      <c r="A398" s="4">
        <v>397</v>
      </c>
      <c r="B398" s="4" t="s">
        <v>121</v>
      </c>
      <c r="C398" s="4" t="s">
        <v>1889</v>
      </c>
      <c r="D398" s="4" t="s">
        <v>1890</v>
      </c>
      <c r="E398" s="4" t="s">
        <v>1889</v>
      </c>
      <c r="F398" s="4" t="s">
        <v>1890</v>
      </c>
      <c r="G398" s="4" t="s">
        <v>1906</v>
      </c>
      <c r="H398" s="4" t="s">
        <v>1907</v>
      </c>
      <c r="I398" s="4" t="s">
        <v>1908</v>
      </c>
      <c r="J398" s="4" t="s">
        <v>1896</v>
      </c>
      <c r="K398" s="4" t="s">
        <v>1035</v>
      </c>
      <c r="L398" s="4" t="s">
        <v>2143</v>
      </c>
    </row>
    <row r="399" spans="1:12">
      <c r="A399" s="4">
        <v>398</v>
      </c>
      <c r="B399" s="4" t="s">
        <v>121</v>
      </c>
      <c r="C399" s="4" t="s">
        <v>1889</v>
      </c>
      <c r="D399" s="4" t="s">
        <v>1890</v>
      </c>
      <c r="E399" s="4" t="s">
        <v>1889</v>
      </c>
      <c r="F399" s="4" t="s">
        <v>1890</v>
      </c>
      <c r="G399" s="4" t="s">
        <v>1893</v>
      </c>
      <c r="H399" s="4" t="s">
        <v>1894</v>
      </c>
      <c r="I399" s="4" t="s">
        <v>1895</v>
      </c>
      <c r="J399" s="4" t="s">
        <v>1896</v>
      </c>
      <c r="K399" s="4" t="s">
        <v>1035</v>
      </c>
      <c r="L399" s="4" t="s">
        <v>2143</v>
      </c>
    </row>
    <row r="400" spans="1:12">
      <c r="A400" s="4">
        <v>399</v>
      </c>
      <c r="B400" s="4" t="s">
        <v>121</v>
      </c>
      <c r="C400" s="4" t="s">
        <v>1909</v>
      </c>
      <c r="D400" s="4" t="s">
        <v>1910</v>
      </c>
      <c r="E400" s="4" t="s">
        <v>1911</v>
      </c>
      <c r="F400" s="4" t="s">
        <v>1912</v>
      </c>
      <c r="G400" s="4" t="s">
        <v>1913</v>
      </c>
      <c r="H400" s="4" t="s">
        <v>1914</v>
      </c>
      <c r="I400" s="4" t="s">
        <v>1915</v>
      </c>
      <c r="J400" s="4" t="s">
        <v>1916</v>
      </c>
      <c r="K400" s="4" t="s">
        <v>1035</v>
      </c>
      <c r="L400" s="4" t="s">
        <v>2143</v>
      </c>
    </row>
    <row r="401" spans="1:12">
      <c r="A401" s="4">
        <v>400</v>
      </c>
      <c r="B401" s="4" t="s">
        <v>121</v>
      </c>
      <c r="C401" s="4" t="s">
        <v>1909</v>
      </c>
      <c r="D401" s="4" t="s">
        <v>1910</v>
      </c>
      <c r="E401" s="4" t="s">
        <v>1909</v>
      </c>
      <c r="F401" s="4" t="s">
        <v>1910</v>
      </c>
      <c r="G401" s="4" t="s">
        <v>1913</v>
      </c>
      <c r="H401" s="4" t="s">
        <v>1914</v>
      </c>
      <c r="I401" s="4" t="s">
        <v>1915</v>
      </c>
      <c r="J401" s="4" t="s">
        <v>1916</v>
      </c>
      <c r="K401" s="4" t="s">
        <v>1035</v>
      </c>
      <c r="L401" s="4" t="s">
        <v>2143</v>
      </c>
    </row>
    <row r="402" spans="1:12">
      <c r="A402" s="4">
        <v>401</v>
      </c>
      <c r="B402" s="4" t="s">
        <v>121</v>
      </c>
      <c r="C402" s="4" t="s">
        <v>1917</v>
      </c>
      <c r="D402" s="4" t="s">
        <v>1918</v>
      </c>
      <c r="E402" s="4" t="s">
        <v>1919</v>
      </c>
      <c r="F402" s="4" t="s">
        <v>1920</v>
      </c>
      <c r="G402" s="4" t="s">
        <v>1921</v>
      </c>
      <c r="H402" s="4" t="s">
        <v>1922</v>
      </c>
      <c r="I402" s="4" t="s">
        <v>1923</v>
      </c>
      <c r="J402" s="4" t="s">
        <v>1924</v>
      </c>
      <c r="K402" s="4" t="s">
        <v>1124</v>
      </c>
      <c r="L402" s="4" t="s">
        <v>2143</v>
      </c>
    </row>
    <row r="403" spans="1:12">
      <c r="A403" s="4">
        <v>402</v>
      </c>
      <c r="B403" s="4" t="s">
        <v>121</v>
      </c>
      <c r="C403" s="4" t="s">
        <v>1917</v>
      </c>
      <c r="D403" s="4" t="s">
        <v>1918</v>
      </c>
      <c r="E403" s="4" t="s">
        <v>1925</v>
      </c>
      <c r="F403" s="4" t="s">
        <v>1926</v>
      </c>
      <c r="G403" s="4" t="s">
        <v>1927</v>
      </c>
      <c r="H403" s="4" t="s">
        <v>1928</v>
      </c>
      <c r="I403" s="4" t="s">
        <v>1929</v>
      </c>
      <c r="J403" s="4" t="s">
        <v>1924</v>
      </c>
      <c r="K403" s="4" t="s">
        <v>1035</v>
      </c>
      <c r="L403" s="4" t="s">
        <v>2143</v>
      </c>
    </row>
    <row r="404" spans="1:12">
      <c r="A404" s="4">
        <v>403</v>
      </c>
      <c r="B404" s="4" t="s">
        <v>121</v>
      </c>
      <c r="C404" s="4" t="s">
        <v>1917</v>
      </c>
      <c r="D404" s="4" t="s">
        <v>1918</v>
      </c>
      <c r="E404" s="4" t="s">
        <v>1925</v>
      </c>
      <c r="F404" s="4" t="s">
        <v>1926</v>
      </c>
      <c r="G404" s="4" t="s">
        <v>1930</v>
      </c>
      <c r="H404" s="4" t="s">
        <v>1931</v>
      </c>
      <c r="I404" s="4" t="s">
        <v>1932</v>
      </c>
      <c r="J404" s="4" t="s">
        <v>1924</v>
      </c>
      <c r="K404" s="4" t="s">
        <v>1124</v>
      </c>
      <c r="L404" s="4" t="s">
        <v>2143</v>
      </c>
    </row>
    <row r="405" spans="1:12">
      <c r="A405" s="4">
        <v>404</v>
      </c>
      <c r="B405" s="4" t="s">
        <v>121</v>
      </c>
      <c r="C405" s="4" t="s">
        <v>1917</v>
      </c>
      <c r="D405" s="4" t="s">
        <v>1918</v>
      </c>
      <c r="E405" s="4" t="s">
        <v>1933</v>
      </c>
      <c r="F405" s="4" t="s">
        <v>1934</v>
      </c>
      <c r="G405" s="4" t="s">
        <v>1935</v>
      </c>
      <c r="H405" s="4" t="s">
        <v>1936</v>
      </c>
      <c r="I405" s="4" t="s">
        <v>1937</v>
      </c>
      <c r="J405" s="4" t="s">
        <v>1924</v>
      </c>
      <c r="K405" s="4" t="s">
        <v>1035</v>
      </c>
      <c r="L405" s="4" t="s">
        <v>2143</v>
      </c>
    </row>
    <row r="406" spans="1:12">
      <c r="A406" s="4">
        <v>405</v>
      </c>
      <c r="B406" s="4" t="s">
        <v>121</v>
      </c>
      <c r="C406" s="4" t="s">
        <v>1917</v>
      </c>
      <c r="D406" s="4" t="s">
        <v>1918</v>
      </c>
      <c r="E406" s="4" t="s">
        <v>1938</v>
      </c>
      <c r="F406" s="4" t="s">
        <v>1939</v>
      </c>
      <c r="G406" s="4" t="s">
        <v>1940</v>
      </c>
      <c r="H406" s="4" t="s">
        <v>1941</v>
      </c>
      <c r="I406" s="4" t="s">
        <v>1942</v>
      </c>
      <c r="J406" s="4" t="s">
        <v>1924</v>
      </c>
      <c r="K406" s="4" t="s">
        <v>1124</v>
      </c>
      <c r="L406" s="4" t="s">
        <v>2143</v>
      </c>
    </row>
    <row r="407" spans="1:12">
      <c r="A407" s="4">
        <v>406</v>
      </c>
      <c r="B407" s="4" t="s">
        <v>121</v>
      </c>
      <c r="C407" s="4" t="s">
        <v>1943</v>
      </c>
      <c r="D407" s="4" t="s">
        <v>1944</v>
      </c>
      <c r="E407" s="4" t="s">
        <v>1943</v>
      </c>
      <c r="F407" s="4" t="s">
        <v>1944</v>
      </c>
      <c r="G407" s="4" t="s">
        <v>1297</v>
      </c>
      <c r="H407" s="4" t="s">
        <v>1298</v>
      </c>
      <c r="I407" s="4" t="s">
        <v>541</v>
      </c>
      <c r="J407" s="4" t="s">
        <v>1299</v>
      </c>
      <c r="K407" s="4" t="s">
        <v>1035</v>
      </c>
      <c r="L407" s="4" t="s">
        <v>2143</v>
      </c>
    </row>
    <row r="408" spans="1:12">
      <c r="A408" s="4">
        <v>407</v>
      </c>
      <c r="B408" s="4" t="s">
        <v>121</v>
      </c>
      <c r="C408" s="4" t="s">
        <v>1943</v>
      </c>
      <c r="D408" s="4" t="s">
        <v>1944</v>
      </c>
      <c r="E408" s="4" t="s">
        <v>1943</v>
      </c>
      <c r="F408" s="4" t="s">
        <v>1944</v>
      </c>
      <c r="G408" s="4" t="s">
        <v>2379</v>
      </c>
      <c r="H408" s="4" t="s">
        <v>2380</v>
      </c>
      <c r="I408" s="4" t="s">
        <v>2381</v>
      </c>
      <c r="J408" s="4" t="s">
        <v>1051</v>
      </c>
      <c r="K408" s="4" t="s">
        <v>1091</v>
      </c>
      <c r="L408" s="4" t="s">
        <v>2143</v>
      </c>
    </row>
    <row r="409" spans="1:12">
      <c r="A409" s="4">
        <v>408</v>
      </c>
      <c r="B409" s="4" t="s">
        <v>121</v>
      </c>
      <c r="C409" s="4" t="s">
        <v>1943</v>
      </c>
      <c r="D409" s="4" t="s">
        <v>1944</v>
      </c>
      <c r="E409" s="4" t="s">
        <v>1943</v>
      </c>
      <c r="F409" s="4" t="s">
        <v>1944</v>
      </c>
      <c r="G409" s="4" t="s">
        <v>1048</v>
      </c>
      <c r="H409" s="4" t="s">
        <v>1049</v>
      </c>
      <c r="I409" s="4" t="s">
        <v>1050</v>
      </c>
      <c r="J409" s="4" t="s">
        <v>1051</v>
      </c>
      <c r="K409" s="4" t="s">
        <v>1035</v>
      </c>
      <c r="L409" s="4" t="s">
        <v>2143</v>
      </c>
    </row>
    <row r="410" spans="1:12">
      <c r="A410" s="4">
        <v>409</v>
      </c>
      <c r="B410" s="4" t="s">
        <v>121</v>
      </c>
      <c r="C410" s="4" t="s">
        <v>1943</v>
      </c>
      <c r="D410" s="4" t="s">
        <v>1944</v>
      </c>
      <c r="E410" s="4" t="s">
        <v>1943</v>
      </c>
      <c r="F410" s="4" t="s">
        <v>1944</v>
      </c>
      <c r="G410" s="4" t="s">
        <v>1303</v>
      </c>
      <c r="H410" s="4" t="s">
        <v>1304</v>
      </c>
      <c r="I410" s="4" t="s">
        <v>1305</v>
      </c>
      <c r="J410" s="4" t="s">
        <v>1306</v>
      </c>
      <c r="K410" s="4" t="s">
        <v>1035</v>
      </c>
      <c r="L410" s="4" t="s">
        <v>2143</v>
      </c>
    </row>
    <row r="411" spans="1:12">
      <c r="A411" s="4">
        <v>410</v>
      </c>
      <c r="B411" s="4" t="s">
        <v>121</v>
      </c>
      <c r="C411" s="4" t="s">
        <v>1943</v>
      </c>
      <c r="D411" s="4" t="s">
        <v>1944</v>
      </c>
      <c r="E411" s="4" t="s">
        <v>1943</v>
      </c>
      <c r="F411" s="4" t="s">
        <v>1944</v>
      </c>
      <c r="G411" s="4" t="s">
        <v>1307</v>
      </c>
      <c r="H411" s="4" t="s">
        <v>1308</v>
      </c>
      <c r="I411" s="4" t="s">
        <v>541</v>
      </c>
      <c r="J411" s="4" t="s">
        <v>1057</v>
      </c>
      <c r="K411" s="4" t="s">
        <v>1035</v>
      </c>
      <c r="L411" s="4" t="s">
        <v>2143</v>
      </c>
    </row>
    <row r="412" spans="1:12">
      <c r="A412" s="4">
        <v>411</v>
      </c>
      <c r="B412" s="4" t="s">
        <v>121</v>
      </c>
      <c r="C412" s="4" t="s">
        <v>1945</v>
      </c>
      <c r="D412" s="4" t="s">
        <v>1946</v>
      </c>
      <c r="E412" s="4" t="s">
        <v>1945</v>
      </c>
      <c r="F412" s="4" t="s">
        <v>1946</v>
      </c>
      <c r="G412" s="4" t="s">
        <v>1964</v>
      </c>
      <c r="H412" s="4" t="s">
        <v>2382</v>
      </c>
      <c r="I412" s="4" t="s">
        <v>1965</v>
      </c>
      <c r="J412" s="4" t="s">
        <v>1966</v>
      </c>
      <c r="K412" s="4" t="s">
        <v>1035</v>
      </c>
      <c r="L412" s="4" t="s">
        <v>2143</v>
      </c>
    </row>
    <row r="413" spans="1:12">
      <c r="A413" s="4">
        <v>412</v>
      </c>
      <c r="B413" s="4" t="s">
        <v>121</v>
      </c>
      <c r="C413" s="4" t="s">
        <v>1945</v>
      </c>
      <c r="D413" s="4" t="s">
        <v>1946</v>
      </c>
      <c r="E413" s="4" t="s">
        <v>1945</v>
      </c>
      <c r="F413" s="4" t="s">
        <v>1946</v>
      </c>
      <c r="G413" s="4" t="s">
        <v>1970</v>
      </c>
      <c r="H413" s="4" t="s">
        <v>2383</v>
      </c>
      <c r="I413" s="4" t="s">
        <v>1971</v>
      </c>
      <c r="J413" s="4" t="s">
        <v>1950</v>
      </c>
      <c r="K413" s="4" t="s">
        <v>1035</v>
      </c>
      <c r="L413" s="4" t="s">
        <v>2143</v>
      </c>
    </row>
    <row r="414" spans="1:12">
      <c r="A414" s="4">
        <v>413</v>
      </c>
      <c r="B414" s="4" t="s">
        <v>121</v>
      </c>
      <c r="C414" s="4" t="s">
        <v>1945</v>
      </c>
      <c r="D414" s="4" t="s">
        <v>1946</v>
      </c>
      <c r="E414" s="4" t="s">
        <v>1945</v>
      </c>
      <c r="F414" s="4" t="s">
        <v>1946</v>
      </c>
      <c r="G414" s="4" t="s">
        <v>1947</v>
      </c>
      <c r="H414" s="4" t="s">
        <v>1948</v>
      </c>
      <c r="I414" s="4" t="s">
        <v>1949</v>
      </c>
      <c r="J414" s="4" t="s">
        <v>1950</v>
      </c>
      <c r="K414" s="4" t="s">
        <v>1035</v>
      </c>
      <c r="L414" s="4" t="s">
        <v>2143</v>
      </c>
    </row>
    <row r="415" spans="1:12">
      <c r="A415" s="4">
        <v>414</v>
      </c>
      <c r="B415" s="4" t="s">
        <v>121</v>
      </c>
      <c r="C415" s="4" t="s">
        <v>1945</v>
      </c>
      <c r="D415" s="4" t="s">
        <v>1946</v>
      </c>
      <c r="E415" s="4" t="s">
        <v>1945</v>
      </c>
      <c r="F415" s="4" t="s">
        <v>1946</v>
      </c>
      <c r="G415" s="4" t="s">
        <v>2384</v>
      </c>
      <c r="H415" s="4" t="s">
        <v>2385</v>
      </c>
      <c r="I415" s="4" t="s">
        <v>2386</v>
      </c>
      <c r="J415" s="4" t="s">
        <v>1950</v>
      </c>
      <c r="K415" s="4" t="s">
        <v>1035</v>
      </c>
      <c r="L415" s="4" t="s">
        <v>2143</v>
      </c>
    </row>
    <row r="416" spans="1:12">
      <c r="A416" s="4">
        <v>415</v>
      </c>
      <c r="B416" s="4" t="s">
        <v>121</v>
      </c>
      <c r="C416" s="4" t="s">
        <v>1945</v>
      </c>
      <c r="D416" s="4" t="s">
        <v>1946</v>
      </c>
      <c r="E416" s="4" t="s">
        <v>1945</v>
      </c>
      <c r="F416" s="4" t="s">
        <v>1946</v>
      </c>
      <c r="G416" s="4" t="s">
        <v>1951</v>
      </c>
      <c r="H416" s="4" t="s">
        <v>1952</v>
      </c>
      <c r="I416" s="4" t="s">
        <v>1953</v>
      </c>
      <c r="J416" s="4" t="s">
        <v>1950</v>
      </c>
      <c r="K416" s="4" t="s">
        <v>1035</v>
      </c>
      <c r="L416" s="4" t="s">
        <v>2143</v>
      </c>
    </row>
    <row r="417" spans="1:12">
      <c r="A417" s="4">
        <v>416</v>
      </c>
      <c r="B417" s="4" t="s">
        <v>121</v>
      </c>
      <c r="C417" s="4" t="s">
        <v>1945</v>
      </c>
      <c r="D417" s="4" t="s">
        <v>1946</v>
      </c>
      <c r="E417" s="4" t="s">
        <v>1945</v>
      </c>
      <c r="F417" s="4" t="s">
        <v>1946</v>
      </c>
      <c r="G417" s="4" t="s">
        <v>1297</v>
      </c>
      <c r="H417" s="4" t="s">
        <v>1298</v>
      </c>
      <c r="I417" s="4" t="s">
        <v>541</v>
      </c>
      <c r="J417" s="4" t="s">
        <v>1299</v>
      </c>
      <c r="K417" s="4" t="s">
        <v>1035</v>
      </c>
      <c r="L417" s="4" t="s">
        <v>2143</v>
      </c>
    </row>
    <row r="418" spans="1:12">
      <c r="A418" s="4">
        <v>417</v>
      </c>
      <c r="B418" s="4" t="s">
        <v>121</v>
      </c>
      <c r="C418" s="4" t="s">
        <v>1945</v>
      </c>
      <c r="D418" s="4" t="s">
        <v>1946</v>
      </c>
      <c r="E418" s="4" t="s">
        <v>1945</v>
      </c>
      <c r="F418" s="4" t="s">
        <v>1946</v>
      </c>
      <c r="G418" s="4" t="s">
        <v>1954</v>
      </c>
      <c r="H418" s="4" t="s">
        <v>1955</v>
      </c>
      <c r="I418" s="4" t="s">
        <v>1956</v>
      </c>
      <c r="J418" s="4" t="s">
        <v>1950</v>
      </c>
      <c r="K418" s="4" t="s">
        <v>1124</v>
      </c>
      <c r="L418" s="4" t="s">
        <v>2143</v>
      </c>
    </row>
    <row r="419" spans="1:12">
      <c r="A419" s="4">
        <v>418</v>
      </c>
      <c r="B419" s="4" t="s">
        <v>121</v>
      </c>
      <c r="C419" s="4" t="s">
        <v>1945</v>
      </c>
      <c r="D419" s="4" t="s">
        <v>1946</v>
      </c>
      <c r="E419" s="4" t="s">
        <v>1945</v>
      </c>
      <c r="F419" s="4" t="s">
        <v>1946</v>
      </c>
      <c r="G419" s="4" t="s">
        <v>1957</v>
      </c>
      <c r="H419" s="4" t="s">
        <v>1958</v>
      </c>
      <c r="I419" s="4" t="s">
        <v>1959</v>
      </c>
      <c r="J419" s="4" t="s">
        <v>1960</v>
      </c>
      <c r="K419" s="4" t="s">
        <v>1035</v>
      </c>
      <c r="L419" s="4" t="s">
        <v>2143</v>
      </c>
    </row>
    <row r="420" spans="1:12">
      <c r="A420" s="4">
        <v>419</v>
      </c>
      <c r="B420" s="4" t="s">
        <v>121</v>
      </c>
      <c r="C420" s="4" t="s">
        <v>1945</v>
      </c>
      <c r="D420" s="4" t="s">
        <v>1946</v>
      </c>
      <c r="E420" s="4" t="s">
        <v>1945</v>
      </c>
      <c r="F420" s="4" t="s">
        <v>1946</v>
      </c>
      <c r="G420" s="4" t="s">
        <v>1961</v>
      </c>
      <c r="H420" s="4" t="s">
        <v>1962</v>
      </c>
      <c r="I420" s="4" t="s">
        <v>1963</v>
      </c>
      <c r="J420" s="4" t="s">
        <v>1950</v>
      </c>
      <c r="K420" s="4" t="s">
        <v>1035</v>
      </c>
      <c r="L420" s="4" t="s">
        <v>2143</v>
      </c>
    </row>
    <row r="421" spans="1:12">
      <c r="A421" s="4">
        <v>420</v>
      </c>
      <c r="B421" s="4" t="s">
        <v>121</v>
      </c>
      <c r="C421" s="4" t="s">
        <v>1945</v>
      </c>
      <c r="D421" s="4" t="s">
        <v>1946</v>
      </c>
      <c r="E421" s="4" t="s">
        <v>1945</v>
      </c>
      <c r="F421" s="4" t="s">
        <v>1946</v>
      </c>
      <c r="G421" s="4" t="s">
        <v>1972</v>
      </c>
      <c r="H421" s="4" t="s">
        <v>2387</v>
      </c>
      <c r="I421" s="4" t="s">
        <v>1973</v>
      </c>
      <c r="J421" s="4" t="s">
        <v>1950</v>
      </c>
      <c r="K421" s="4" t="s">
        <v>1035</v>
      </c>
      <c r="L421" s="4" t="s">
        <v>2143</v>
      </c>
    </row>
    <row r="422" spans="1:12">
      <c r="A422" s="4">
        <v>421</v>
      </c>
      <c r="B422" s="4" t="s">
        <v>121</v>
      </c>
      <c r="C422" s="4" t="s">
        <v>1945</v>
      </c>
      <c r="D422" s="4" t="s">
        <v>1946</v>
      </c>
      <c r="E422" s="4" t="s">
        <v>1945</v>
      </c>
      <c r="F422" s="4" t="s">
        <v>1946</v>
      </c>
      <c r="G422" s="4" t="s">
        <v>1967</v>
      </c>
      <c r="H422" s="4" t="s">
        <v>1968</v>
      </c>
      <c r="I422" s="4" t="s">
        <v>1969</v>
      </c>
      <c r="J422" s="4" t="s">
        <v>1950</v>
      </c>
      <c r="K422" s="4" t="s">
        <v>1035</v>
      </c>
      <c r="L422" s="4" t="s">
        <v>2143</v>
      </c>
    </row>
    <row r="423" spans="1:12">
      <c r="A423" s="4">
        <v>422</v>
      </c>
      <c r="B423" s="4" t="s">
        <v>121</v>
      </c>
      <c r="C423" s="4" t="s">
        <v>1945</v>
      </c>
      <c r="D423" s="4" t="s">
        <v>1946</v>
      </c>
      <c r="E423" s="4" t="s">
        <v>1945</v>
      </c>
      <c r="F423" s="4" t="s">
        <v>1946</v>
      </c>
      <c r="G423" s="4" t="s">
        <v>1974</v>
      </c>
      <c r="H423" s="4" t="s">
        <v>1975</v>
      </c>
      <c r="I423" s="4" t="s">
        <v>1976</v>
      </c>
      <c r="J423" s="4" t="s">
        <v>1950</v>
      </c>
      <c r="K423" s="4" t="s">
        <v>1035</v>
      </c>
      <c r="L423" s="4" t="s">
        <v>2143</v>
      </c>
    </row>
    <row r="424" spans="1:12">
      <c r="A424" s="4">
        <v>423</v>
      </c>
      <c r="B424" s="4" t="s">
        <v>121</v>
      </c>
      <c r="C424" s="4" t="s">
        <v>1945</v>
      </c>
      <c r="D424" s="4" t="s">
        <v>1946</v>
      </c>
      <c r="E424" s="4" t="s">
        <v>1945</v>
      </c>
      <c r="F424" s="4" t="s">
        <v>1946</v>
      </c>
      <c r="G424" s="4" t="s">
        <v>1977</v>
      </c>
      <c r="H424" s="4" t="s">
        <v>1978</v>
      </c>
      <c r="I424" s="4" t="s">
        <v>1979</v>
      </c>
      <c r="J424" s="4" t="s">
        <v>1980</v>
      </c>
      <c r="K424" s="4" t="s">
        <v>1091</v>
      </c>
      <c r="L424" s="4" t="s">
        <v>2143</v>
      </c>
    </row>
    <row r="425" spans="1:12">
      <c r="A425" s="4">
        <v>424</v>
      </c>
      <c r="B425" s="4" t="s">
        <v>121</v>
      </c>
      <c r="C425" s="4" t="s">
        <v>1945</v>
      </c>
      <c r="D425" s="4" t="s">
        <v>1946</v>
      </c>
      <c r="E425" s="4" t="s">
        <v>1945</v>
      </c>
      <c r="F425" s="4" t="s">
        <v>1946</v>
      </c>
      <c r="G425" s="4" t="s">
        <v>1303</v>
      </c>
      <c r="H425" s="4" t="s">
        <v>1304</v>
      </c>
      <c r="I425" s="4" t="s">
        <v>1305</v>
      </c>
      <c r="J425" s="4" t="s">
        <v>1306</v>
      </c>
      <c r="K425" s="4" t="s">
        <v>1035</v>
      </c>
      <c r="L425" s="4" t="s">
        <v>2143</v>
      </c>
    </row>
    <row r="426" spans="1:12">
      <c r="A426" s="4">
        <v>425</v>
      </c>
      <c r="B426" s="4" t="s">
        <v>121</v>
      </c>
      <c r="C426" s="4" t="s">
        <v>1945</v>
      </c>
      <c r="D426" s="4" t="s">
        <v>1946</v>
      </c>
      <c r="E426" s="4" t="s">
        <v>1945</v>
      </c>
      <c r="F426" s="4" t="s">
        <v>1946</v>
      </c>
      <c r="G426" s="4" t="s">
        <v>2251</v>
      </c>
      <c r="H426" s="4" t="s">
        <v>2252</v>
      </c>
      <c r="I426" s="4" t="s">
        <v>2253</v>
      </c>
      <c r="J426" s="4" t="s">
        <v>2254</v>
      </c>
      <c r="K426" s="4" t="s">
        <v>1124</v>
      </c>
      <c r="L426" s="4" t="s">
        <v>2143</v>
      </c>
    </row>
    <row r="427" spans="1:12">
      <c r="A427" s="4">
        <v>426</v>
      </c>
      <c r="B427" s="4" t="s">
        <v>121</v>
      </c>
      <c r="C427" s="4" t="s">
        <v>1945</v>
      </c>
      <c r="D427" s="4" t="s">
        <v>1946</v>
      </c>
      <c r="E427" s="4" t="s">
        <v>1945</v>
      </c>
      <c r="F427" s="4" t="s">
        <v>1946</v>
      </c>
      <c r="G427" s="4" t="s">
        <v>2255</v>
      </c>
      <c r="H427" s="4" t="s">
        <v>2252</v>
      </c>
      <c r="I427" s="4" t="s">
        <v>2253</v>
      </c>
      <c r="J427" s="4" t="s">
        <v>1306</v>
      </c>
      <c r="K427" s="4" t="s">
        <v>1035</v>
      </c>
      <c r="L427" s="4" t="s">
        <v>2143</v>
      </c>
    </row>
    <row r="428" spans="1:12">
      <c r="A428" s="4">
        <v>427</v>
      </c>
      <c r="B428" s="4" t="s">
        <v>121</v>
      </c>
      <c r="C428" s="4" t="s">
        <v>1981</v>
      </c>
      <c r="D428" s="4" t="s">
        <v>1982</v>
      </c>
      <c r="E428" s="4" t="s">
        <v>1981</v>
      </c>
      <c r="F428" s="4" t="s">
        <v>1982</v>
      </c>
      <c r="G428" s="4" t="s">
        <v>1983</v>
      </c>
      <c r="H428" s="4" t="s">
        <v>1984</v>
      </c>
      <c r="I428" s="4" t="s">
        <v>1985</v>
      </c>
      <c r="J428" s="4" t="s">
        <v>1986</v>
      </c>
      <c r="K428" s="4" t="s">
        <v>1035</v>
      </c>
      <c r="L428" s="4" t="s">
        <v>2143</v>
      </c>
    </row>
    <row r="429" spans="1:12">
      <c r="A429" s="4">
        <v>428</v>
      </c>
      <c r="B429" s="4" t="s">
        <v>121</v>
      </c>
      <c r="C429" s="4" t="s">
        <v>1981</v>
      </c>
      <c r="D429" s="4" t="s">
        <v>1982</v>
      </c>
      <c r="E429" s="4" t="s">
        <v>1981</v>
      </c>
      <c r="F429" s="4" t="s">
        <v>1982</v>
      </c>
      <c r="G429" s="4" t="s">
        <v>2388</v>
      </c>
      <c r="H429" s="4" t="s">
        <v>2389</v>
      </c>
      <c r="I429" s="4" t="s">
        <v>2390</v>
      </c>
      <c r="J429" s="4" t="s">
        <v>1986</v>
      </c>
      <c r="K429" s="4" t="s">
        <v>1035</v>
      </c>
      <c r="L429" s="4" t="s">
        <v>2143</v>
      </c>
    </row>
    <row r="430" spans="1:12">
      <c r="A430" s="4">
        <v>429</v>
      </c>
      <c r="B430" s="4" t="s">
        <v>121</v>
      </c>
      <c r="C430" s="4" t="s">
        <v>1981</v>
      </c>
      <c r="D430" s="4" t="s">
        <v>1982</v>
      </c>
      <c r="E430" s="4" t="s">
        <v>1981</v>
      </c>
      <c r="F430" s="4" t="s">
        <v>1982</v>
      </c>
      <c r="G430" s="4" t="s">
        <v>1987</v>
      </c>
      <c r="H430" s="4" t="s">
        <v>1988</v>
      </c>
      <c r="I430" s="4" t="s">
        <v>1989</v>
      </c>
      <c r="J430" s="4" t="s">
        <v>1986</v>
      </c>
      <c r="K430" s="4" t="s">
        <v>1091</v>
      </c>
      <c r="L430" s="4" t="s">
        <v>2143</v>
      </c>
    </row>
    <row r="431" spans="1:12">
      <c r="A431" s="4">
        <v>430</v>
      </c>
      <c r="B431" s="4" t="s">
        <v>121</v>
      </c>
      <c r="C431" s="4" t="s">
        <v>1981</v>
      </c>
      <c r="D431" s="4" t="s">
        <v>1982</v>
      </c>
      <c r="E431" s="4" t="s">
        <v>1981</v>
      </c>
      <c r="F431" s="4" t="s">
        <v>1982</v>
      </c>
      <c r="G431" s="4" t="s">
        <v>1297</v>
      </c>
      <c r="H431" s="4" t="s">
        <v>1298</v>
      </c>
      <c r="I431" s="4" t="s">
        <v>541</v>
      </c>
      <c r="J431" s="4" t="s">
        <v>1299</v>
      </c>
      <c r="K431" s="4" t="s">
        <v>1035</v>
      </c>
      <c r="L431" s="4" t="s">
        <v>2143</v>
      </c>
    </row>
    <row r="432" spans="1:12">
      <c r="A432" s="4">
        <v>431</v>
      </c>
      <c r="B432" s="4" t="s">
        <v>121</v>
      </c>
      <c r="C432" s="4" t="s">
        <v>1981</v>
      </c>
      <c r="D432" s="4" t="s">
        <v>1982</v>
      </c>
      <c r="E432" s="4" t="s">
        <v>1981</v>
      </c>
      <c r="F432" s="4" t="s">
        <v>1982</v>
      </c>
      <c r="G432" s="4" t="s">
        <v>1990</v>
      </c>
      <c r="H432" s="4" t="s">
        <v>1991</v>
      </c>
      <c r="I432" s="4" t="s">
        <v>1992</v>
      </c>
      <c r="J432" s="4" t="s">
        <v>1986</v>
      </c>
      <c r="K432" s="4" t="s">
        <v>1035</v>
      </c>
      <c r="L432" s="4" t="s">
        <v>2143</v>
      </c>
    </row>
    <row r="433" spans="1:12">
      <c r="A433" s="4">
        <v>432</v>
      </c>
      <c r="B433" s="4" t="s">
        <v>121</v>
      </c>
      <c r="C433" s="4" t="s">
        <v>1993</v>
      </c>
      <c r="D433" s="4" t="s">
        <v>1994</v>
      </c>
      <c r="E433" s="4" t="s">
        <v>1993</v>
      </c>
      <c r="F433" s="4" t="s">
        <v>1994</v>
      </c>
      <c r="G433" s="4" t="s">
        <v>1995</v>
      </c>
      <c r="H433" s="4" t="s">
        <v>1996</v>
      </c>
      <c r="I433" s="4" t="s">
        <v>1997</v>
      </c>
      <c r="J433" s="4" t="s">
        <v>1286</v>
      </c>
      <c r="K433" s="4" t="s">
        <v>1035</v>
      </c>
      <c r="L433" s="4" t="s">
        <v>2143</v>
      </c>
    </row>
    <row r="434" spans="1:12">
      <c r="A434" s="4">
        <v>433</v>
      </c>
      <c r="B434" s="4" t="s">
        <v>121</v>
      </c>
      <c r="C434" s="4" t="s">
        <v>1993</v>
      </c>
      <c r="D434" s="4" t="s">
        <v>1994</v>
      </c>
      <c r="E434" s="4" t="s">
        <v>1993</v>
      </c>
      <c r="F434" s="4" t="s">
        <v>1994</v>
      </c>
      <c r="G434" s="4" t="s">
        <v>1998</v>
      </c>
      <c r="H434" s="4" t="s">
        <v>1999</v>
      </c>
      <c r="I434" s="4" t="s">
        <v>2000</v>
      </c>
      <c r="J434" s="4" t="s">
        <v>1286</v>
      </c>
      <c r="K434" s="4" t="s">
        <v>1035</v>
      </c>
      <c r="L434" s="4" t="s">
        <v>2143</v>
      </c>
    </row>
    <row r="435" spans="1:12">
      <c r="A435" s="4">
        <v>434</v>
      </c>
      <c r="B435" s="4" t="s">
        <v>121</v>
      </c>
      <c r="C435" s="4" t="s">
        <v>1993</v>
      </c>
      <c r="D435" s="4" t="s">
        <v>1994</v>
      </c>
      <c r="E435" s="4" t="s">
        <v>1993</v>
      </c>
      <c r="F435" s="4" t="s">
        <v>1994</v>
      </c>
      <c r="G435" s="4" t="s">
        <v>2013</v>
      </c>
      <c r="H435" s="4" t="s">
        <v>2391</v>
      </c>
      <c r="I435" s="4" t="s">
        <v>2014</v>
      </c>
      <c r="J435" s="4" t="s">
        <v>1286</v>
      </c>
      <c r="K435" s="4" t="s">
        <v>1035</v>
      </c>
      <c r="L435" s="4" t="s">
        <v>2143</v>
      </c>
    </row>
    <row r="436" spans="1:12">
      <c r="A436" s="4">
        <v>435</v>
      </c>
      <c r="B436" s="4" t="s">
        <v>121</v>
      </c>
      <c r="C436" s="4" t="s">
        <v>1993</v>
      </c>
      <c r="D436" s="4" t="s">
        <v>1994</v>
      </c>
      <c r="E436" s="4" t="s">
        <v>1993</v>
      </c>
      <c r="F436" s="4" t="s">
        <v>1994</v>
      </c>
      <c r="G436" s="4" t="s">
        <v>2013</v>
      </c>
      <c r="H436" s="4" t="s">
        <v>2391</v>
      </c>
      <c r="I436" s="4" t="s">
        <v>2014</v>
      </c>
      <c r="J436" s="4" t="s">
        <v>1286</v>
      </c>
      <c r="K436" s="4" t="s">
        <v>1091</v>
      </c>
      <c r="L436" s="4" t="s">
        <v>2143</v>
      </c>
    </row>
    <row r="437" spans="1:12">
      <c r="A437" s="4">
        <v>436</v>
      </c>
      <c r="B437" s="4" t="s">
        <v>121</v>
      </c>
      <c r="C437" s="4" t="s">
        <v>1993</v>
      </c>
      <c r="D437" s="4" t="s">
        <v>1994</v>
      </c>
      <c r="E437" s="4" t="s">
        <v>1993</v>
      </c>
      <c r="F437" s="4" t="s">
        <v>1994</v>
      </c>
      <c r="G437" s="4" t="s">
        <v>2001</v>
      </c>
      <c r="H437" s="4" t="s">
        <v>2392</v>
      </c>
      <c r="I437" s="4" t="s">
        <v>2002</v>
      </c>
      <c r="J437" s="4" t="s">
        <v>1099</v>
      </c>
      <c r="K437" s="4" t="s">
        <v>1035</v>
      </c>
      <c r="L437" s="4" t="s">
        <v>2143</v>
      </c>
    </row>
    <row r="438" spans="1:12">
      <c r="A438" s="4">
        <v>437</v>
      </c>
      <c r="B438" s="4" t="s">
        <v>121</v>
      </c>
      <c r="C438" s="4" t="s">
        <v>1993</v>
      </c>
      <c r="D438" s="4" t="s">
        <v>1994</v>
      </c>
      <c r="E438" s="4" t="s">
        <v>1993</v>
      </c>
      <c r="F438" s="4" t="s">
        <v>1994</v>
      </c>
      <c r="G438" s="4" t="s">
        <v>1297</v>
      </c>
      <c r="H438" s="4" t="s">
        <v>1298</v>
      </c>
      <c r="I438" s="4" t="s">
        <v>541</v>
      </c>
      <c r="J438" s="4" t="s">
        <v>1299</v>
      </c>
      <c r="K438" s="4" t="s">
        <v>1035</v>
      </c>
      <c r="L438" s="4" t="s">
        <v>2143</v>
      </c>
    </row>
    <row r="439" spans="1:12">
      <c r="A439" s="4">
        <v>438</v>
      </c>
      <c r="B439" s="4" t="s">
        <v>121</v>
      </c>
      <c r="C439" s="4" t="s">
        <v>1993</v>
      </c>
      <c r="D439" s="4" t="s">
        <v>1994</v>
      </c>
      <c r="E439" s="4" t="s">
        <v>1993</v>
      </c>
      <c r="F439" s="4" t="s">
        <v>1994</v>
      </c>
      <c r="G439" s="4" t="s">
        <v>2004</v>
      </c>
      <c r="H439" s="4" t="s">
        <v>2005</v>
      </c>
      <c r="I439" s="4" t="s">
        <v>2006</v>
      </c>
      <c r="J439" s="4" t="s">
        <v>1286</v>
      </c>
      <c r="K439" s="4" t="s">
        <v>1091</v>
      </c>
      <c r="L439" s="4" t="s">
        <v>2143</v>
      </c>
    </row>
    <row r="440" spans="1:12">
      <c r="A440" s="4">
        <v>439</v>
      </c>
      <c r="B440" s="4" t="s">
        <v>121</v>
      </c>
      <c r="C440" s="4" t="s">
        <v>1993</v>
      </c>
      <c r="D440" s="4" t="s">
        <v>1994</v>
      </c>
      <c r="E440" s="4" t="s">
        <v>1993</v>
      </c>
      <c r="F440" s="4" t="s">
        <v>1994</v>
      </c>
      <c r="G440" s="4" t="s">
        <v>2007</v>
      </c>
      <c r="H440" s="4" t="s">
        <v>2008</v>
      </c>
      <c r="I440" s="4" t="s">
        <v>2009</v>
      </c>
      <c r="J440" s="4" t="s">
        <v>1286</v>
      </c>
      <c r="K440" s="4" t="s">
        <v>1035</v>
      </c>
      <c r="L440" s="4" t="s">
        <v>2143</v>
      </c>
    </row>
    <row r="441" spans="1:12">
      <c r="A441" s="4">
        <v>440</v>
      </c>
      <c r="B441" s="4" t="s">
        <v>121</v>
      </c>
      <c r="C441" s="4" t="s">
        <v>1993</v>
      </c>
      <c r="D441" s="4" t="s">
        <v>1994</v>
      </c>
      <c r="E441" s="4" t="s">
        <v>1993</v>
      </c>
      <c r="F441" s="4" t="s">
        <v>1994</v>
      </c>
      <c r="G441" s="4" t="s">
        <v>2010</v>
      </c>
      <c r="H441" s="4" t="s">
        <v>2011</v>
      </c>
      <c r="I441" s="4" t="s">
        <v>2012</v>
      </c>
      <c r="J441" s="4" t="s">
        <v>1286</v>
      </c>
      <c r="K441" s="4" t="s">
        <v>1035</v>
      </c>
      <c r="L441" s="4" t="s">
        <v>2143</v>
      </c>
    </row>
    <row r="442" spans="1:12">
      <c r="A442" s="4">
        <v>441</v>
      </c>
      <c r="B442" s="4" t="s">
        <v>121</v>
      </c>
      <c r="C442" s="4" t="s">
        <v>1993</v>
      </c>
      <c r="D442" s="4" t="s">
        <v>1994</v>
      </c>
      <c r="E442" s="4" t="s">
        <v>1993</v>
      </c>
      <c r="F442" s="4" t="s">
        <v>1994</v>
      </c>
      <c r="G442" s="4" t="s">
        <v>2015</v>
      </c>
      <c r="H442" s="4" t="s">
        <v>2016</v>
      </c>
      <c r="I442" s="4" t="s">
        <v>2017</v>
      </c>
      <c r="J442" s="4" t="s">
        <v>1286</v>
      </c>
      <c r="K442" s="4" t="s">
        <v>1035</v>
      </c>
      <c r="L442" s="4" t="s">
        <v>2143</v>
      </c>
    </row>
    <row r="443" spans="1:12">
      <c r="A443" s="4">
        <v>442</v>
      </c>
      <c r="B443" s="4" t="s">
        <v>121</v>
      </c>
      <c r="C443" s="4" t="s">
        <v>1993</v>
      </c>
      <c r="D443" s="4" t="s">
        <v>1994</v>
      </c>
      <c r="E443" s="4" t="s">
        <v>1993</v>
      </c>
      <c r="F443" s="4" t="s">
        <v>1994</v>
      </c>
      <c r="G443" s="4" t="s">
        <v>2015</v>
      </c>
      <c r="H443" s="4" t="s">
        <v>2016</v>
      </c>
      <c r="I443" s="4" t="s">
        <v>2017</v>
      </c>
      <c r="J443" s="4" t="s">
        <v>1286</v>
      </c>
      <c r="K443" s="4" t="s">
        <v>1091</v>
      </c>
      <c r="L443" s="4" t="s">
        <v>2143</v>
      </c>
    </row>
    <row r="444" spans="1:12">
      <c r="A444" s="4">
        <v>443</v>
      </c>
      <c r="B444" s="4" t="s">
        <v>121</v>
      </c>
      <c r="C444" s="4" t="s">
        <v>1993</v>
      </c>
      <c r="D444" s="4" t="s">
        <v>1994</v>
      </c>
      <c r="E444" s="4" t="s">
        <v>1993</v>
      </c>
      <c r="F444" s="4" t="s">
        <v>1994</v>
      </c>
      <c r="G444" s="4" t="s">
        <v>2393</v>
      </c>
      <c r="H444" s="4" t="s">
        <v>2394</v>
      </c>
      <c r="I444" s="4" t="s">
        <v>2395</v>
      </c>
      <c r="J444" s="4" t="s">
        <v>1286</v>
      </c>
      <c r="K444" s="4" t="s">
        <v>1035</v>
      </c>
      <c r="L444" s="4" t="s">
        <v>2143</v>
      </c>
    </row>
    <row r="445" spans="1:12">
      <c r="A445" s="4">
        <v>444</v>
      </c>
      <c r="B445" s="4" t="s">
        <v>121</v>
      </c>
      <c r="C445" s="4" t="s">
        <v>1993</v>
      </c>
      <c r="D445" s="4" t="s">
        <v>1994</v>
      </c>
      <c r="E445" s="4" t="s">
        <v>1993</v>
      </c>
      <c r="F445" s="4" t="s">
        <v>1994</v>
      </c>
      <c r="G445" s="4" t="s">
        <v>2018</v>
      </c>
      <c r="H445" s="4" t="s">
        <v>2019</v>
      </c>
      <c r="I445" s="4" t="s">
        <v>2020</v>
      </c>
      <c r="J445" s="4" t="s">
        <v>1286</v>
      </c>
      <c r="K445" s="4" t="s">
        <v>1035</v>
      </c>
      <c r="L445" s="4" t="s">
        <v>2143</v>
      </c>
    </row>
    <row r="446" spans="1:12">
      <c r="A446" s="4">
        <v>445</v>
      </c>
      <c r="B446" s="4" t="s">
        <v>121</v>
      </c>
      <c r="C446" s="4" t="s">
        <v>1993</v>
      </c>
      <c r="D446" s="4" t="s">
        <v>1994</v>
      </c>
      <c r="E446" s="4" t="s">
        <v>1993</v>
      </c>
      <c r="F446" s="4" t="s">
        <v>1994</v>
      </c>
      <c r="G446" s="4" t="s">
        <v>1303</v>
      </c>
      <c r="H446" s="4" t="s">
        <v>1304</v>
      </c>
      <c r="I446" s="4" t="s">
        <v>1305</v>
      </c>
      <c r="J446" s="4" t="s">
        <v>1306</v>
      </c>
      <c r="K446" s="4" t="s">
        <v>1035</v>
      </c>
      <c r="L446" s="4" t="s">
        <v>2143</v>
      </c>
    </row>
    <row r="447" spans="1:12">
      <c r="A447" s="4">
        <v>446</v>
      </c>
      <c r="B447" s="4" t="s">
        <v>121</v>
      </c>
      <c r="C447" s="4" t="s">
        <v>1993</v>
      </c>
      <c r="D447" s="4" t="s">
        <v>1994</v>
      </c>
      <c r="E447" s="4" t="s">
        <v>1993</v>
      </c>
      <c r="F447" s="4" t="s">
        <v>1994</v>
      </c>
      <c r="G447" s="4" t="s">
        <v>1728</v>
      </c>
      <c r="H447" s="4" t="s">
        <v>1729</v>
      </c>
      <c r="I447" s="4" t="s">
        <v>1730</v>
      </c>
      <c r="J447" s="4" t="s">
        <v>1286</v>
      </c>
      <c r="K447" s="4" t="s">
        <v>1035</v>
      </c>
      <c r="L447" s="4" t="s">
        <v>2143</v>
      </c>
    </row>
    <row r="448" spans="1:12">
      <c r="A448" s="4">
        <v>447</v>
      </c>
      <c r="B448" s="4" t="s">
        <v>121</v>
      </c>
      <c r="C448" s="4" t="s">
        <v>1993</v>
      </c>
      <c r="D448" s="4" t="s">
        <v>1994</v>
      </c>
      <c r="E448" s="4" t="s">
        <v>1993</v>
      </c>
      <c r="F448" s="4" t="s">
        <v>1994</v>
      </c>
      <c r="G448" s="4" t="s">
        <v>1307</v>
      </c>
      <c r="H448" s="4" t="s">
        <v>1308</v>
      </c>
      <c r="I448" s="4" t="s">
        <v>541</v>
      </c>
      <c r="J448" s="4" t="s">
        <v>1057</v>
      </c>
      <c r="K448" s="4" t="s">
        <v>1035</v>
      </c>
      <c r="L448" s="4" t="s">
        <v>2143</v>
      </c>
    </row>
    <row r="449" spans="1:12">
      <c r="A449" s="4">
        <v>448</v>
      </c>
      <c r="B449" s="4" t="s">
        <v>121</v>
      </c>
      <c r="C449" s="4" t="s">
        <v>2021</v>
      </c>
      <c r="D449" s="4" t="s">
        <v>2022</v>
      </c>
      <c r="E449" s="4" t="s">
        <v>2021</v>
      </c>
      <c r="F449" s="4" t="s">
        <v>2022</v>
      </c>
      <c r="G449" s="4" t="s">
        <v>2396</v>
      </c>
      <c r="H449" s="4" t="s">
        <v>2397</v>
      </c>
      <c r="I449" s="4" t="s">
        <v>2398</v>
      </c>
      <c r="J449" s="4" t="s">
        <v>2026</v>
      </c>
      <c r="K449" s="4" t="s">
        <v>1035</v>
      </c>
      <c r="L449" s="4" t="s">
        <v>2143</v>
      </c>
    </row>
    <row r="450" spans="1:12">
      <c r="A450" s="4">
        <v>449</v>
      </c>
      <c r="B450" s="4" t="s">
        <v>121</v>
      </c>
      <c r="C450" s="4" t="s">
        <v>2021</v>
      </c>
      <c r="D450" s="4" t="s">
        <v>2022</v>
      </c>
      <c r="E450" s="4" t="s">
        <v>2021</v>
      </c>
      <c r="F450" s="4" t="s">
        <v>2022</v>
      </c>
      <c r="G450" s="4" t="s">
        <v>2023</v>
      </c>
      <c r="H450" s="4" t="s">
        <v>2024</v>
      </c>
      <c r="I450" s="4" t="s">
        <v>2025</v>
      </c>
      <c r="J450" s="4" t="s">
        <v>2026</v>
      </c>
      <c r="K450" s="4" t="s">
        <v>1035</v>
      </c>
      <c r="L450" s="4" t="s">
        <v>2143</v>
      </c>
    </row>
    <row r="451" spans="1:12">
      <c r="A451" s="4">
        <v>450</v>
      </c>
      <c r="B451" s="4" t="s">
        <v>121</v>
      </c>
      <c r="C451" s="4" t="s">
        <v>2021</v>
      </c>
      <c r="D451" s="4" t="s">
        <v>2022</v>
      </c>
      <c r="E451" s="4" t="s">
        <v>2021</v>
      </c>
      <c r="F451" s="4" t="s">
        <v>2022</v>
      </c>
      <c r="G451" s="4" t="s">
        <v>2029</v>
      </c>
      <c r="H451" s="4" t="s">
        <v>706</v>
      </c>
      <c r="I451" s="4" t="s">
        <v>2030</v>
      </c>
      <c r="J451" s="4" t="s">
        <v>2031</v>
      </c>
      <c r="K451" s="4" t="s">
        <v>1035</v>
      </c>
      <c r="L451" s="4" t="s">
        <v>2143</v>
      </c>
    </row>
    <row r="452" spans="1:12">
      <c r="A452" s="4">
        <v>451</v>
      </c>
      <c r="B452" s="4" t="s">
        <v>121</v>
      </c>
      <c r="C452" s="4" t="s">
        <v>2021</v>
      </c>
      <c r="D452" s="4" t="s">
        <v>2022</v>
      </c>
      <c r="E452" s="4" t="s">
        <v>2021</v>
      </c>
      <c r="F452" s="4" t="s">
        <v>2022</v>
      </c>
      <c r="G452" s="4" t="s">
        <v>1303</v>
      </c>
      <c r="H452" s="4" t="s">
        <v>1304</v>
      </c>
      <c r="I452" s="4" t="s">
        <v>1305</v>
      </c>
      <c r="J452" s="4" t="s">
        <v>1306</v>
      </c>
      <c r="K452" s="4" t="s">
        <v>1035</v>
      </c>
      <c r="L452" s="4" t="s">
        <v>2143</v>
      </c>
    </row>
    <row r="453" spans="1:12">
      <c r="A453" s="4">
        <v>452</v>
      </c>
      <c r="B453" s="4" t="s">
        <v>121</v>
      </c>
      <c r="C453" s="4" t="s">
        <v>2021</v>
      </c>
      <c r="D453" s="4" t="s">
        <v>2022</v>
      </c>
      <c r="E453" s="4" t="s">
        <v>2021</v>
      </c>
      <c r="F453" s="4" t="s">
        <v>2022</v>
      </c>
      <c r="G453" s="4" t="s">
        <v>2027</v>
      </c>
      <c r="H453" s="4" t="s">
        <v>2399</v>
      </c>
      <c r="I453" s="4" t="s">
        <v>2028</v>
      </c>
      <c r="J453" s="4" t="s">
        <v>2026</v>
      </c>
      <c r="K453" s="4" t="s">
        <v>1091</v>
      </c>
      <c r="L453" s="4" t="s">
        <v>2143</v>
      </c>
    </row>
    <row r="454" spans="1:12">
      <c r="A454" s="4">
        <v>453</v>
      </c>
      <c r="B454" s="4" t="s">
        <v>121</v>
      </c>
      <c r="C454" s="4" t="s">
        <v>2021</v>
      </c>
      <c r="D454" s="4" t="s">
        <v>2022</v>
      </c>
      <c r="E454" s="4" t="s">
        <v>2021</v>
      </c>
      <c r="F454" s="4" t="s">
        <v>2022</v>
      </c>
      <c r="G454" s="4" t="s">
        <v>2251</v>
      </c>
      <c r="H454" s="4" t="s">
        <v>2252</v>
      </c>
      <c r="I454" s="4" t="s">
        <v>2253</v>
      </c>
      <c r="J454" s="4" t="s">
        <v>2254</v>
      </c>
      <c r="K454" s="4" t="s">
        <v>1035</v>
      </c>
      <c r="L454" s="4" t="s">
        <v>2143</v>
      </c>
    </row>
    <row r="455" spans="1:12">
      <c r="A455" s="4">
        <v>454</v>
      </c>
      <c r="B455" s="4" t="s">
        <v>121</v>
      </c>
      <c r="C455" s="4" t="s">
        <v>2021</v>
      </c>
      <c r="D455" s="4" t="s">
        <v>2022</v>
      </c>
      <c r="E455" s="4" t="s">
        <v>2021</v>
      </c>
      <c r="F455" s="4" t="s">
        <v>2022</v>
      </c>
      <c r="G455" s="4" t="s">
        <v>2255</v>
      </c>
      <c r="H455" s="4" t="s">
        <v>2252</v>
      </c>
      <c r="I455" s="4" t="s">
        <v>2253</v>
      </c>
      <c r="J455" s="4" t="s">
        <v>1306</v>
      </c>
      <c r="K455" s="4" t="s">
        <v>1035</v>
      </c>
      <c r="L455" s="4" t="s">
        <v>2143</v>
      </c>
    </row>
    <row r="456" spans="1:12">
      <c r="A456" s="4">
        <v>455</v>
      </c>
      <c r="B456" s="4" t="s">
        <v>121</v>
      </c>
      <c r="C456" s="4" t="s">
        <v>2032</v>
      </c>
      <c r="D456" s="4" t="s">
        <v>2033</v>
      </c>
      <c r="E456" s="4" t="s">
        <v>2032</v>
      </c>
      <c r="F456" s="4" t="s">
        <v>2033</v>
      </c>
      <c r="G456" s="4" t="s">
        <v>2034</v>
      </c>
      <c r="H456" s="4" t="s">
        <v>2035</v>
      </c>
      <c r="I456" s="4" t="s">
        <v>1305</v>
      </c>
      <c r="J456" s="4" t="s">
        <v>2036</v>
      </c>
      <c r="K456" s="4" t="s">
        <v>1035</v>
      </c>
      <c r="L456" s="4" t="s">
        <v>2143</v>
      </c>
    </row>
    <row r="457" spans="1:12">
      <c r="A457" s="4">
        <v>456</v>
      </c>
      <c r="B457" s="4" t="s">
        <v>121</v>
      </c>
      <c r="C457" s="4" t="s">
        <v>2032</v>
      </c>
      <c r="D457" s="4" t="s">
        <v>2033</v>
      </c>
      <c r="E457" s="4" t="s">
        <v>2032</v>
      </c>
      <c r="F457" s="4" t="s">
        <v>2033</v>
      </c>
      <c r="G457" s="4" t="s">
        <v>2400</v>
      </c>
      <c r="H457" s="4" t="s">
        <v>2401</v>
      </c>
      <c r="I457" s="4" t="s">
        <v>2402</v>
      </c>
      <c r="J457" s="4" t="s">
        <v>2003</v>
      </c>
      <c r="K457" s="4" t="s">
        <v>1091</v>
      </c>
      <c r="L457" s="4" t="s">
        <v>2143</v>
      </c>
    </row>
    <row r="458" spans="1:12">
      <c r="A458" s="4">
        <v>457</v>
      </c>
      <c r="B458" s="4" t="s">
        <v>121</v>
      </c>
      <c r="C458" s="4" t="s">
        <v>2032</v>
      </c>
      <c r="D458" s="4" t="s">
        <v>2033</v>
      </c>
      <c r="E458" s="4" t="s">
        <v>2032</v>
      </c>
      <c r="F458" s="4" t="s">
        <v>2033</v>
      </c>
      <c r="G458" s="4" t="s">
        <v>2043</v>
      </c>
      <c r="H458" s="4" t="s">
        <v>2403</v>
      </c>
      <c r="I458" s="4" t="s">
        <v>2044</v>
      </c>
      <c r="J458" s="4" t="s">
        <v>2045</v>
      </c>
      <c r="K458" s="4" t="s">
        <v>1035</v>
      </c>
      <c r="L458" s="4" t="s">
        <v>2143</v>
      </c>
    </row>
    <row r="459" spans="1:12">
      <c r="A459" s="4">
        <v>458</v>
      </c>
      <c r="B459" s="4" t="s">
        <v>121</v>
      </c>
      <c r="C459" s="4" t="s">
        <v>2032</v>
      </c>
      <c r="D459" s="4" t="s">
        <v>2033</v>
      </c>
      <c r="E459" s="4" t="s">
        <v>2032</v>
      </c>
      <c r="F459" s="4" t="s">
        <v>2033</v>
      </c>
      <c r="G459" s="4" t="s">
        <v>2404</v>
      </c>
      <c r="H459" s="4" t="s">
        <v>2405</v>
      </c>
      <c r="I459" s="4" t="s">
        <v>2406</v>
      </c>
      <c r="J459" s="4" t="s">
        <v>2081</v>
      </c>
      <c r="K459" s="4" t="s">
        <v>1091</v>
      </c>
      <c r="L459" s="4" t="s">
        <v>2143</v>
      </c>
    </row>
    <row r="460" spans="1:12">
      <c r="A460" s="4">
        <v>459</v>
      </c>
      <c r="B460" s="4" t="s">
        <v>121</v>
      </c>
      <c r="C460" s="4" t="s">
        <v>2032</v>
      </c>
      <c r="D460" s="4" t="s">
        <v>2033</v>
      </c>
      <c r="E460" s="4" t="s">
        <v>2032</v>
      </c>
      <c r="F460" s="4" t="s">
        <v>2033</v>
      </c>
      <c r="G460" s="4" t="s">
        <v>2076</v>
      </c>
      <c r="H460" s="4" t="s">
        <v>2407</v>
      </c>
      <c r="I460" s="4" t="s">
        <v>2077</v>
      </c>
      <c r="J460" s="4" t="s">
        <v>2078</v>
      </c>
      <c r="K460" s="4" t="s">
        <v>1035</v>
      </c>
      <c r="L460" s="4" t="s">
        <v>2143</v>
      </c>
    </row>
    <row r="461" spans="1:12">
      <c r="A461" s="4">
        <v>460</v>
      </c>
      <c r="B461" s="4" t="s">
        <v>121</v>
      </c>
      <c r="C461" s="4" t="s">
        <v>2032</v>
      </c>
      <c r="D461" s="4" t="s">
        <v>2033</v>
      </c>
      <c r="E461" s="4" t="s">
        <v>2032</v>
      </c>
      <c r="F461" s="4" t="s">
        <v>2033</v>
      </c>
      <c r="G461" s="4" t="s">
        <v>2053</v>
      </c>
      <c r="H461" s="4" t="s">
        <v>2295</v>
      </c>
      <c r="I461" s="4" t="s">
        <v>2054</v>
      </c>
      <c r="J461" s="4" t="s">
        <v>1980</v>
      </c>
      <c r="K461" s="4" t="s">
        <v>1035</v>
      </c>
      <c r="L461" s="4" t="s">
        <v>2143</v>
      </c>
    </row>
    <row r="462" spans="1:12">
      <c r="A462" s="4">
        <v>461</v>
      </c>
      <c r="B462" s="4" t="s">
        <v>121</v>
      </c>
      <c r="C462" s="4" t="s">
        <v>2032</v>
      </c>
      <c r="D462" s="4" t="s">
        <v>2033</v>
      </c>
      <c r="E462" s="4" t="s">
        <v>2032</v>
      </c>
      <c r="F462" s="4" t="s">
        <v>2033</v>
      </c>
      <c r="G462" s="4" t="s">
        <v>2079</v>
      </c>
      <c r="H462" s="4" t="s">
        <v>2408</v>
      </c>
      <c r="I462" s="4" t="s">
        <v>2080</v>
      </c>
      <c r="J462" s="4" t="s">
        <v>2081</v>
      </c>
      <c r="K462" s="4" t="s">
        <v>1091</v>
      </c>
      <c r="L462" s="4" t="s">
        <v>2143</v>
      </c>
    </row>
    <row r="463" spans="1:12">
      <c r="A463" s="4">
        <v>462</v>
      </c>
      <c r="B463" s="4" t="s">
        <v>121</v>
      </c>
      <c r="C463" s="4" t="s">
        <v>2032</v>
      </c>
      <c r="D463" s="4" t="s">
        <v>2033</v>
      </c>
      <c r="E463" s="4" t="s">
        <v>2032</v>
      </c>
      <c r="F463" s="4" t="s">
        <v>2033</v>
      </c>
      <c r="G463" s="4" t="s">
        <v>1297</v>
      </c>
      <c r="H463" s="4" t="s">
        <v>1298</v>
      </c>
      <c r="I463" s="4" t="s">
        <v>541</v>
      </c>
      <c r="J463" s="4" t="s">
        <v>1299</v>
      </c>
      <c r="K463" s="4" t="s">
        <v>1035</v>
      </c>
      <c r="L463" s="4" t="s">
        <v>2143</v>
      </c>
    </row>
    <row r="464" spans="1:12">
      <c r="A464" s="4">
        <v>463</v>
      </c>
      <c r="B464" s="4" t="s">
        <v>121</v>
      </c>
      <c r="C464" s="4" t="s">
        <v>2032</v>
      </c>
      <c r="D464" s="4" t="s">
        <v>2033</v>
      </c>
      <c r="E464" s="4" t="s">
        <v>2032</v>
      </c>
      <c r="F464" s="4" t="s">
        <v>2033</v>
      </c>
      <c r="G464" s="4" t="s">
        <v>2046</v>
      </c>
      <c r="H464" s="4" t="s">
        <v>2409</v>
      </c>
      <c r="I464" s="4" t="s">
        <v>2047</v>
      </c>
      <c r="J464" s="4" t="s">
        <v>2003</v>
      </c>
      <c r="K464" s="4" t="s">
        <v>1091</v>
      </c>
      <c r="L464" s="4" t="s">
        <v>2143</v>
      </c>
    </row>
    <row r="465" spans="1:12">
      <c r="A465" s="4">
        <v>464</v>
      </c>
      <c r="B465" s="4" t="s">
        <v>121</v>
      </c>
      <c r="C465" s="4" t="s">
        <v>2032</v>
      </c>
      <c r="D465" s="4" t="s">
        <v>2033</v>
      </c>
      <c r="E465" s="4" t="s">
        <v>2032</v>
      </c>
      <c r="F465" s="4" t="s">
        <v>2033</v>
      </c>
      <c r="G465" s="4" t="s">
        <v>2410</v>
      </c>
      <c r="H465" s="4" t="s">
        <v>2411</v>
      </c>
      <c r="I465" s="4" t="s">
        <v>2412</v>
      </c>
      <c r="J465" s="4" t="s">
        <v>2078</v>
      </c>
      <c r="K465" s="4" t="s">
        <v>1091</v>
      </c>
      <c r="L465" s="4" t="s">
        <v>2143</v>
      </c>
    </row>
    <row r="466" spans="1:12">
      <c r="A466" s="4">
        <v>465</v>
      </c>
      <c r="B466" s="4" t="s">
        <v>121</v>
      </c>
      <c r="C466" s="4" t="s">
        <v>2032</v>
      </c>
      <c r="D466" s="4" t="s">
        <v>2033</v>
      </c>
      <c r="E466" s="4" t="s">
        <v>2032</v>
      </c>
      <c r="F466" s="4" t="s">
        <v>2033</v>
      </c>
      <c r="G466" s="4" t="s">
        <v>2037</v>
      </c>
      <c r="H466" s="4" t="s">
        <v>2413</v>
      </c>
      <c r="I466" s="4" t="s">
        <v>2038</v>
      </c>
      <c r="J466" s="4" t="s">
        <v>2039</v>
      </c>
      <c r="K466" s="4" t="s">
        <v>1035</v>
      </c>
      <c r="L466" s="4" t="s">
        <v>2143</v>
      </c>
    </row>
    <row r="467" spans="1:12">
      <c r="A467" s="4">
        <v>466</v>
      </c>
      <c r="B467" s="4" t="s">
        <v>121</v>
      </c>
      <c r="C467" s="4" t="s">
        <v>2032</v>
      </c>
      <c r="D467" s="4" t="s">
        <v>2033</v>
      </c>
      <c r="E467" s="4" t="s">
        <v>2032</v>
      </c>
      <c r="F467" s="4" t="s">
        <v>2033</v>
      </c>
      <c r="G467" s="4" t="s">
        <v>1368</v>
      </c>
      <c r="H467" s="4" t="s">
        <v>1369</v>
      </c>
      <c r="I467" s="4" t="s">
        <v>502</v>
      </c>
      <c r="J467" s="4" t="s">
        <v>1370</v>
      </c>
      <c r="K467" s="4" t="s">
        <v>1035</v>
      </c>
      <c r="L467" s="4" t="s">
        <v>2143</v>
      </c>
    </row>
    <row r="468" spans="1:12">
      <c r="A468" s="4">
        <v>467</v>
      </c>
      <c r="B468" s="4" t="s">
        <v>121</v>
      </c>
      <c r="C468" s="4" t="s">
        <v>2032</v>
      </c>
      <c r="D468" s="4" t="s">
        <v>2033</v>
      </c>
      <c r="E468" s="4" t="s">
        <v>2032</v>
      </c>
      <c r="F468" s="4" t="s">
        <v>2033</v>
      </c>
      <c r="G468" s="4" t="s">
        <v>2040</v>
      </c>
      <c r="H468" s="4" t="s">
        <v>2041</v>
      </c>
      <c r="I468" s="4" t="s">
        <v>2042</v>
      </c>
      <c r="J468" s="4" t="s">
        <v>2003</v>
      </c>
      <c r="K468" s="4" t="s">
        <v>1035</v>
      </c>
      <c r="L468" s="4" t="s">
        <v>2143</v>
      </c>
    </row>
    <row r="469" spans="1:12">
      <c r="A469" s="4">
        <v>468</v>
      </c>
      <c r="B469" s="4" t="s">
        <v>121</v>
      </c>
      <c r="C469" s="4" t="s">
        <v>2032</v>
      </c>
      <c r="D469" s="4" t="s">
        <v>2033</v>
      </c>
      <c r="E469" s="4" t="s">
        <v>2032</v>
      </c>
      <c r="F469" s="4" t="s">
        <v>2033</v>
      </c>
      <c r="G469" s="4" t="s">
        <v>2414</v>
      </c>
      <c r="H469" s="4" t="s">
        <v>2415</v>
      </c>
      <c r="I469" s="4" t="s">
        <v>2416</v>
      </c>
      <c r="J469" s="4" t="s">
        <v>1099</v>
      </c>
      <c r="K469" s="4" t="s">
        <v>1091</v>
      </c>
      <c r="L469" s="4" t="s">
        <v>2143</v>
      </c>
    </row>
    <row r="470" spans="1:12">
      <c r="A470" s="4">
        <v>469</v>
      </c>
      <c r="B470" s="4" t="s">
        <v>121</v>
      </c>
      <c r="C470" s="4" t="s">
        <v>2032</v>
      </c>
      <c r="D470" s="4" t="s">
        <v>2033</v>
      </c>
      <c r="E470" s="4" t="s">
        <v>2032</v>
      </c>
      <c r="F470" s="4" t="s">
        <v>2033</v>
      </c>
      <c r="G470" s="4" t="s">
        <v>2048</v>
      </c>
      <c r="H470" s="4" t="s">
        <v>2049</v>
      </c>
      <c r="I470" s="4" t="s">
        <v>2050</v>
      </c>
      <c r="J470" s="4" t="s">
        <v>2003</v>
      </c>
      <c r="K470" s="4" t="s">
        <v>1091</v>
      </c>
      <c r="L470" s="4" t="s">
        <v>2143</v>
      </c>
    </row>
    <row r="471" spans="1:12">
      <c r="A471" s="4">
        <v>470</v>
      </c>
      <c r="B471" s="4" t="s">
        <v>121</v>
      </c>
      <c r="C471" s="4" t="s">
        <v>2032</v>
      </c>
      <c r="D471" s="4" t="s">
        <v>2033</v>
      </c>
      <c r="E471" s="4" t="s">
        <v>2032</v>
      </c>
      <c r="F471" s="4" t="s">
        <v>2033</v>
      </c>
      <c r="G471" s="4" t="s">
        <v>2055</v>
      </c>
      <c r="H471" s="4" t="s">
        <v>2056</v>
      </c>
      <c r="I471" s="4" t="s">
        <v>502</v>
      </c>
      <c r="J471" s="4" t="s">
        <v>2057</v>
      </c>
      <c r="K471" s="4" t="s">
        <v>1035</v>
      </c>
      <c r="L471" s="4" t="s">
        <v>2143</v>
      </c>
    </row>
    <row r="472" spans="1:12">
      <c r="A472" s="4">
        <v>471</v>
      </c>
      <c r="B472" s="4" t="s">
        <v>121</v>
      </c>
      <c r="C472" s="4" t="s">
        <v>2032</v>
      </c>
      <c r="D472" s="4" t="s">
        <v>2033</v>
      </c>
      <c r="E472" s="4" t="s">
        <v>2032</v>
      </c>
      <c r="F472" s="4" t="s">
        <v>2033</v>
      </c>
      <c r="G472" s="4" t="s">
        <v>2058</v>
      </c>
      <c r="H472" s="4" t="s">
        <v>2059</v>
      </c>
      <c r="I472" s="4" t="s">
        <v>2060</v>
      </c>
      <c r="J472" s="4" t="s">
        <v>2031</v>
      </c>
      <c r="K472" s="4" t="s">
        <v>1035</v>
      </c>
      <c r="L472" s="4" t="s">
        <v>2143</v>
      </c>
    </row>
    <row r="473" spans="1:12">
      <c r="A473" s="4">
        <v>472</v>
      </c>
      <c r="B473" s="4" t="s">
        <v>121</v>
      </c>
      <c r="C473" s="4" t="s">
        <v>2032</v>
      </c>
      <c r="D473" s="4" t="s">
        <v>2033</v>
      </c>
      <c r="E473" s="4" t="s">
        <v>2032</v>
      </c>
      <c r="F473" s="4" t="s">
        <v>2033</v>
      </c>
      <c r="G473" s="4" t="s">
        <v>2417</v>
      </c>
      <c r="H473" s="4" t="s">
        <v>2418</v>
      </c>
      <c r="I473" s="4" t="s">
        <v>2419</v>
      </c>
      <c r="J473" s="4" t="s">
        <v>2031</v>
      </c>
      <c r="K473" s="4" t="s">
        <v>1154</v>
      </c>
      <c r="L473" s="4" t="s">
        <v>2143</v>
      </c>
    </row>
    <row r="474" spans="1:12">
      <c r="A474" s="4">
        <v>473</v>
      </c>
      <c r="B474" s="4" t="s">
        <v>121</v>
      </c>
      <c r="C474" s="4" t="s">
        <v>2032</v>
      </c>
      <c r="D474" s="4" t="s">
        <v>2033</v>
      </c>
      <c r="E474" s="4" t="s">
        <v>2032</v>
      </c>
      <c r="F474" s="4" t="s">
        <v>2033</v>
      </c>
      <c r="G474" s="4" t="s">
        <v>2061</v>
      </c>
      <c r="H474" s="4" t="s">
        <v>2062</v>
      </c>
      <c r="I474" s="4" t="s">
        <v>2063</v>
      </c>
      <c r="J474" s="4" t="s">
        <v>2031</v>
      </c>
      <c r="K474" s="4" t="s">
        <v>1035</v>
      </c>
      <c r="L474" s="4" t="s">
        <v>2143</v>
      </c>
    </row>
    <row r="475" spans="1:12">
      <c r="A475" s="4">
        <v>474</v>
      </c>
      <c r="B475" s="4" t="s">
        <v>121</v>
      </c>
      <c r="C475" s="4" t="s">
        <v>2032</v>
      </c>
      <c r="D475" s="4" t="s">
        <v>2033</v>
      </c>
      <c r="E475" s="4" t="s">
        <v>2032</v>
      </c>
      <c r="F475" s="4" t="s">
        <v>2033</v>
      </c>
      <c r="G475" s="4" t="s">
        <v>2420</v>
      </c>
      <c r="H475" s="4" t="s">
        <v>2421</v>
      </c>
      <c r="I475" s="4" t="s">
        <v>2422</v>
      </c>
      <c r="J475" s="4" t="s">
        <v>2003</v>
      </c>
      <c r="K475" s="4" t="s">
        <v>1091</v>
      </c>
      <c r="L475" s="4" t="s">
        <v>2143</v>
      </c>
    </row>
    <row r="476" spans="1:12">
      <c r="A476" s="4">
        <v>475</v>
      </c>
      <c r="B476" s="4" t="s">
        <v>121</v>
      </c>
      <c r="C476" s="4" t="s">
        <v>2032</v>
      </c>
      <c r="D476" s="4" t="s">
        <v>2033</v>
      </c>
      <c r="E476" s="4" t="s">
        <v>2032</v>
      </c>
      <c r="F476" s="4" t="s">
        <v>2033</v>
      </c>
      <c r="G476" s="4" t="s">
        <v>2064</v>
      </c>
      <c r="H476" s="4" t="s">
        <v>2065</v>
      </c>
      <c r="I476" s="4" t="s">
        <v>2066</v>
      </c>
      <c r="J476" s="4" t="s">
        <v>1099</v>
      </c>
      <c r="K476" s="4" t="s">
        <v>1035</v>
      </c>
      <c r="L476" s="4" t="s">
        <v>2143</v>
      </c>
    </row>
    <row r="477" spans="1:12">
      <c r="A477" s="4">
        <v>476</v>
      </c>
      <c r="B477" s="4" t="s">
        <v>121</v>
      </c>
      <c r="C477" s="4" t="s">
        <v>2032</v>
      </c>
      <c r="D477" s="4" t="s">
        <v>2033</v>
      </c>
      <c r="E477" s="4" t="s">
        <v>2032</v>
      </c>
      <c r="F477" s="4" t="s">
        <v>2033</v>
      </c>
      <c r="G477" s="4" t="s">
        <v>2067</v>
      </c>
      <c r="H477" s="4" t="s">
        <v>2068</v>
      </c>
      <c r="I477" s="4" t="s">
        <v>2069</v>
      </c>
      <c r="J477" s="4" t="s">
        <v>2045</v>
      </c>
      <c r="K477" s="4" t="s">
        <v>1035</v>
      </c>
      <c r="L477" s="4" t="s">
        <v>2143</v>
      </c>
    </row>
    <row r="478" spans="1:12">
      <c r="A478" s="4">
        <v>477</v>
      </c>
      <c r="B478" s="4" t="s">
        <v>121</v>
      </c>
      <c r="C478" s="4" t="s">
        <v>2032</v>
      </c>
      <c r="D478" s="4" t="s">
        <v>2033</v>
      </c>
      <c r="E478" s="4" t="s">
        <v>2032</v>
      </c>
      <c r="F478" s="4" t="s">
        <v>2033</v>
      </c>
      <c r="G478" s="4" t="s">
        <v>2205</v>
      </c>
      <c r="H478" s="4" t="s">
        <v>2206</v>
      </c>
      <c r="I478" s="4" t="s">
        <v>2207</v>
      </c>
      <c r="J478" s="4" t="s">
        <v>1147</v>
      </c>
      <c r="K478" s="4" t="s">
        <v>1035</v>
      </c>
      <c r="L478" s="4" t="s">
        <v>2143</v>
      </c>
    </row>
    <row r="479" spans="1:12">
      <c r="A479" s="4">
        <v>478</v>
      </c>
      <c r="B479" s="4" t="s">
        <v>121</v>
      </c>
      <c r="C479" s="4" t="s">
        <v>2032</v>
      </c>
      <c r="D479" s="4" t="s">
        <v>2033</v>
      </c>
      <c r="E479" s="4" t="s">
        <v>2032</v>
      </c>
      <c r="F479" s="4" t="s">
        <v>2033</v>
      </c>
      <c r="G479" s="4" t="s">
        <v>2423</v>
      </c>
      <c r="H479" s="4" t="s">
        <v>2424</v>
      </c>
      <c r="I479" s="4" t="s">
        <v>2425</v>
      </c>
      <c r="J479" s="4" t="s">
        <v>2078</v>
      </c>
      <c r="K479" s="4" t="s">
        <v>1091</v>
      </c>
      <c r="L479" s="4" t="s">
        <v>2143</v>
      </c>
    </row>
    <row r="480" spans="1:12">
      <c r="A480" s="4">
        <v>479</v>
      </c>
      <c r="B480" s="4" t="s">
        <v>121</v>
      </c>
      <c r="C480" s="4" t="s">
        <v>2032</v>
      </c>
      <c r="D480" s="4" t="s">
        <v>2033</v>
      </c>
      <c r="E480" s="4" t="s">
        <v>2032</v>
      </c>
      <c r="F480" s="4" t="s">
        <v>2033</v>
      </c>
      <c r="G480" s="4" t="s">
        <v>1170</v>
      </c>
      <c r="H480" s="4" t="s">
        <v>706</v>
      </c>
      <c r="I480" s="4" t="s">
        <v>1171</v>
      </c>
      <c r="J480" s="4" t="s">
        <v>1147</v>
      </c>
      <c r="K480" s="4" t="s">
        <v>1124</v>
      </c>
      <c r="L480" s="4" t="s">
        <v>2143</v>
      </c>
    </row>
    <row r="481" spans="1:12">
      <c r="A481" s="4">
        <v>480</v>
      </c>
      <c r="B481" s="4" t="s">
        <v>121</v>
      </c>
      <c r="C481" s="4" t="s">
        <v>2032</v>
      </c>
      <c r="D481" s="4" t="s">
        <v>2033</v>
      </c>
      <c r="E481" s="4" t="s">
        <v>2032</v>
      </c>
      <c r="F481" s="4" t="s">
        <v>2033</v>
      </c>
      <c r="G481" s="4" t="s">
        <v>2426</v>
      </c>
      <c r="H481" s="4" t="s">
        <v>2427</v>
      </c>
      <c r="I481" s="4" t="s">
        <v>2428</v>
      </c>
      <c r="J481" s="4" t="s">
        <v>1980</v>
      </c>
      <c r="K481" s="4" t="s">
        <v>1091</v>
      </c>
      <c r="L481" s="4" t="s">
        <v>2143</v>
      </c>
    </row>
    <row r="482" spans="1:12">
      <c r="A482" s="4">
        <v>481</v>
      </c>
      <c r="B482" s="4" t="s">
        <v>121</v>
      </c>
      <c r="C482" s="4" t="s">
        <v>2032</v>
      </c>
      <c r="D482" s="4" t="s">
        <v>2033</v>
      </c>
      <c r="E482" s="4" t="s">
        <v>2032</v>
      </c>
      <c r="F482" s="4" t="s">
        <v>2033</v>
      </c>
      <c r="G482" s="4" t="s">
        <v>2070</v>
      </c>
      <c r="H482" s="4" t="s">
        <v>2071</v>
      </c>
      <c r="I482" s="4" t="s">
        <v>2072</v>
      </c>
      <c r="J482" s="4" t="s">
        <v>2078</v>
      </c>
      <c r="K482" s="4" t="s">
        <v>1035</v>
      </c>
      <c r="L482" s="4" t="s">
        <v>2143</v>
      </c>
    </row>
    <row r="483" spans="1:12">
      <c r="A483" s="4">
        <v>482</v>
      </c>
      <c r="B483" s="4" t="s">
        <v>121</v>
      </c>
      <c r="C483" s="4" t="s">
        <v>2032</v>
      </c>
      <c r="D483" s="4" t="s">
        <v>2033</v>
      </c>
      <c r="E483" s="4" t="s">
        <v>2032</v>
      </c>
      <c r="F483" s="4" t="s">
        <v>2033</v>
      </c>
      <c r="G483" s="4" t="s">
        <v>2073</v>
      </c>
      <c r="H483" s="4" t="s">
        <v>2074</v>
      </c>
      <c r="I483" s="4" t="s">
        <v>2075</v>
      </c>
      <c r="J483" s="4" t="s">
        <v>2045</v>
      </c>
      <c r="K483" s="4" t="s">
        <v>1091</v>
      </c>
      <c r="L483" s="4" t="s">
        <v>2143</v>
      </c>
    </row>
    <row r="484" spans="1:12">
      <c r="A484" s="4">
        <v>483</v>
      </c>
      <c r="B484" s="4" t="s">
        <v>121</v>
      </c>
      <c r="C484" s="4" t="s">
        <v>2032</v>
      </c>
      <c r="D484" s="4" t="s">
        <v>2033</v>
      </c>
      <c r="E484" s="4" t="s">
        <v>2032</v>
      </c>
      <c r="F484" s="4" t="s">
        <v>2033</v>
      </c>
      <c r="G484" s="4" t="s">
        <v>2429</v>
      </c>
      <c r="H484" s="4" t="s">
        <v>2430</v>
      </c>
      <c r="I484" s="4" t="s">
        <v>2431</v>
      </c>
      <c r="J484" s="4" t="s">
        <v>1980</v>
      </c>
      <c r="K484" s="4" t="s">
        <v>1091</v>
      </c>
      <c r="L484" s="4" t="s">
        <v>2143</v>
      </c>
    </row>
    <row r="485" spans="1:12">
      <c r="A485" s="4">
        <v>484</v>
      </c>
      <c r="B485" s="4" t="s">
        <v>121</v>
      </c>
      <c r="C485" s="4" t="s">
        <v>2032</v>
      </c>
      <c r="D485" s="4" t="s">
        <v>2033</v>
      </c>
      <c r="E485" s="4" t="s">
        <v>2032</v>
      </c>
      <c r="F485" s="4" t="s">
        <v>2033</v>
      </c>
      <c r="G485" s="4" t="s">
        <v>2432</v>
      </c>
      <c r="H485" s="4" t="s">
        <v>2433</v>
      </c>
      <c r="I485" s="4" t="s">
        <v>2434</v>
      </c>
      <c r="J485" s="4" t="s">
        <v>1695</v>
      </c>
      <c r="K485" s="4" t="s">
        <v>1091</v>
      </c>
      <c r="L485" s="4" t="s">
        <v>2143</v>
      </c>
    </row>
    <row r="486" spans="1:12">
      <c r="A486" s="4">
        <v>485</v>
      </c>
      <c r="B486" s="4" t="s">
        <v>121</v>
      </c>
      <c r="C486" s="4" t="s">
        <v>2032</v>
      </c>
      <c r="D486" s="4" t="s">
        <v>2033</v>
      </c>
      <c r="E486" s="4" t="s">
        <v>2032</v>
      </c>
      <c r="F486" s="4" t="s">
        <v>2033</v>
      </c>
      <c r="G486" s="4" t="s">
        <v>1303</v>
      </c>
      <c r="H486" s="4" t="s">
        <v>1304</v>
      </c>
      <c r="I486" s="4" t="s">
        <v>1305</v>
      </c>
      <c r="J486" s="4" t="s">
        <v>1306</v>
      </c>
      <c r="K486" s="4" t="s">
        <v>1035</v>
      </c>
      <c r="L486" s="4" t="s">
        <v>2143</v>
      </c>
    </row>
    <row r="487" spans="1:12">
      <c r="A487" s="4">
        <v>486</v>
      </c>
      <c r="B487" s="4" t="s">
        <v>121</v>
      </c>
      <c r="C487" s="4" t="s">
        <v>2032</v>
      </c>
      <c r="D487" s="4" t="s">
        <v>2033</v>
      </c>
      <c r="E487" s="4" t="s">
        <v>2032</v>
      </c>
      <c r="F487" s="4" t="s">
        <v>2033</v>
      </c>
      <c r="G487" s="4" t="s">
        <v>2051</v>
      </c>
      <c r="H487" s="4" t="s">
        <v>2435</v>
      </c>
      <c r="I487" s="4" t="s">
        <v>2052</v>
      </c>
      <c r="J487" s="4" t="s">
        <v>2003</v>
      </c>
      <c r="K487" s="4" t="s">
        <v>1035</v>
      </c>
      <c r="L487" s="4" t="s">
        <v>2143</v>
      </c>
    </row>
    <row r="488" spans="1:12">
      <c r="A488" s="4">
        <v>487</v>
      </c>
      <c r="B488" s="4" t="s">
        <v>121</v>
      </c>
      <c r="C488" s="4" t="s">
        <v>2032</v>
      </c>
      <c r="D488" s="4" t="s">
        <v>2033</v>
      </c>
      <c r="E488" s="4" t="s">
        <v>2032</v>
      </c>
      <c r="F488" s="4" t="s">
        <v>2033</v>
      </c>
      <c r="G488" s="4" t="s">
        <v>2251</v>
      </c>
      <c r="H488" s="4" t="s">
        <v>2252</v>
      </c>
      <c r="I488" s="4" t="s">
        <v>2253</v>
      </c>
      <c r="J488" s="4" t="s">
        <v>2254</v>
      </c>
      <c r="K488" s="4" t="s">
        <v>1035</v>
      </c>
      <c r="L488" s="4" t="s">
        <v>2143</v>
      </c>
    </row>
    <row r="489" spans="1:12">
      <c r="A489" s="4">
        <v>488</v>
      </c>
      <c r="B489" s="4" t="s">
        <v>121</v>
      </c>
      <c r="C489" s="4" t="s">
        <v>2032</v>
      </c>
      <c r="D489" s="4" t="s">
        <v>2033</v>
      </c>
      <c r="E489" s="4" t="s">
        <v>2032</v>
      </c>
      <c r="F489" s="4" t="s">
        <v>2033</v>
      </c>
      <c r="G489" s="4" t="s">
        <v>2255</v>
      </c>
      <c r="H489" s="4" t="s">
        <v>2252</v>
      </c>
      <c r="I489" s="4" t="s">
        <v>2253</v>
      </c>
      <c r="J489" s="4" t="s">
        <v>1306</v>
      </c>
      <c r="K489" s="4" t="s">
        <v>1035</v>
      </c>
      <c r="L489" s="4" t="s">
        <v>2143</v>
      </c>
    </row>
    <row r="490" spans="1:12">
      <c r="A490" s="4">
        <v>489</v>
      </c>
      <c r="B490" s="4" t="s">
        <v>121</v>
      </c>
      <c r="C490" s="4" t="s">
        <v>2032</v>
      </c>
      <c r="D490" s="4" t="s">
        <v>2033</v>
      </c>
      <c r="E490" s="4" t="s">
        <v>2032</v>
      </c>
      <c r="F490" s="4" t="s">
        <v>2033</v>
      </c>
      <c r="G490" s="4" t="s">
        <v>2082</v>
      </c>
      <c r="H490" s="4" t="s">
        <v>2083</v>
      </c>
      <c r="I490" s="4" t="s">
        <v>2084</v>
      </c>
      <c r="J490" s="4" t="s">
        <v>2003</v>
      </c>
      <c r="K490" s="4" t="s">
        <v>1035</v>
      </c>
      <c r="L490" s="4" t="s">
        <v>2143</v>
      </c>
    </row>
    <row r="491" spans="1:12">
      <c r="A491" s="4">
        <v>490</v>
      </c>
      <c r="B491" s="4" t="s">
        <v>121</v>
      </c>
      <c r="C491" s="4" t="s">
        <v>2032</v>
      </c>
      <c r="D491" s="4" t="s">
        <v>2033</v>
      </c>
      <c r="E491" s="4" t="s">
        <v>2032</v>
      </c>
      <c r="F491" s="4" t="s">
        <v>2033</v>
      </c>
      <c r="G491" s="4" t="s">
        <v>2086</v>
      </c>
      <c r="H491" s="4" t="s">
        <v>2087</v>
      </c>
      <c r="I491" s="4" t="s">
        <v>2085</v>
      </c>
      <c r="J491" s="4" t="s">
        <v>2088</v>
      </c>
      <c r="K491" s="4" t="s">
        <v>1035</v>
      </c>
      <c r="L491" s="4" t="s">
        <v>2143</v>
      </c>
    </row>
    <row r="492" spans="1:12">
      <c r="A492" s="4">
        <v>491</v>
      </c>
      <c r="B492" s="4" t="s">
        <v>121</v>
      </c>
      <c r="C492" s="4" t="s">
        <v>2032</v>
      </c>
      <c r="D492" s="4" t="s">
        <v>2033</v>
      </c>
      <c r="E492" s="4" t="s">
        <v>2032</v>
      </c>
      <c r="F492" s="4" t="s">
        <v>2033</v>
      </c>
      <c r="G492" s="4" t="s">
        <v>1307</v>
      </c>
      <c r="H492" s="4" t="s">
        <v>1308</v>
      </c>
      <c r="I492" s="4" t="s">
        <v>541</v>
      </c>
      <c r="J492" s="4" t="s">
        <v>1057</v>
      </c>
      <c r="K492" s="4" t="s">
        <v>1035</v>
      </c>
      <c r="L492" s="4" t="s">
        <v>2143</v>
      </c>
    </row>
    <row r="493" spans="1:12">
      <c r="A493" s="4">
        <v>492</v>
      </c>
      <c r="B493" s="4" t="s">
        <v>121</v>
      </c>
      <c r="C493" s="4" t="s">
        <v>2089</v>
      </c>
      <c r="D493" s="4" t="s">
        <v>2090</v>
      </c>
      <c r="E493" s="4" t="s">
        <v>2089</v>
      </c>
      <c r="F493" s="4" t="s">
        <v>2090</v>
      </c>
      <c r="G493" s="4" t="s">
        <v>2091</v>
      </c>
      <c r="H493" s="4" t="s">
        <v>2092</v>
      </c>
      <c r="I493" s="4" t="s">
        <v>2093</v>
      </c>
      <c r="J493" s="4" t="s">
        <v>2094</v>
      </c>
      <c r="K493" s="4" t="s">
        <v>1035</v>
      </c>
      <c r="L493" s="4" t="s">
        <v>2143</v>
      </c>
    </row>
    <row r="494" spans="1:12">
      <c r="A494" s="4">
        <v>493</v>
      </c>
      <c r="B494" s="4" t="s">
        <v>121</v>
      </c>
      <c r="C494" s="4" t="s">
        <v>2095</v>
      </c>
      <c r="D494" s="4" t="s">
        <v>2096</v>
      </c>
      <c r="E494" s="4" t="s">
        <v>2095</v>
      </c>
      <c r="F494" s="4" t="s">
        <v>2096</v>
      </c>
      <c r="G494" s="4" t="s">
        <v>2097</v>
      </c>
      <c r="H494" s="4" t="s">
        <v>2098</v>
      </c>
      <c r="I494" s="4" t="s">
        <v>2099</v>
      </c>
      <c r="J494" s="4" t="s">
        <v>2100</v>
      </c>
      <c r="K494" s="4" t="s">
        <v>1124</v>
      </c>
      <c r="L494" s="4" t="s">
        <v>2143</v>
      </c>
    </row>
    <row r="495" spans="1:12">
      <c r="A495" s="4">
        <v>494</v>
      </c>
      <c r="B495" s="4" t="s">
        <v>121</v>
      </c>
      <c r="C495" s="4" t="s">
        <v>2095</v>
      </c>
      <c r="D495" s="4" t="s">
        <v>2096</v>
      </c>
      <c r="E495" s="4" t="s">
        <v>2095</v>
      </c>
      <c r="F495" s="4" t="s">
        <v>2096</v>
      </c>
      <c r="G495" s="4" t="s">
        <v>2104</v>
      </c>
      <c r="H495" s="4" t="s">
        <v>2436</v>
      </c>
      <c r="I495" s="4" t="s">
        <v>2105</v>
      </c>
      <c r="J495" s="4" t="s">
        <v>2100</v>
      </c>
      <c r="K495" s="4" t="s">
        <v>1035</v>
      </c>
      <c r="L495" s="4" t="s">
        <v>2143</v>
      </c>
    </row>
    <row r="496" spans="1:12">
      <c r="A496" s="4">
        <v>495</v>
      </c>
      <c r="B496" s="4" t="s">
        <v>121</v>
      </c>
      <c r="C496" s="4" t="s">
        <v>2095</v>
      </c>
      <c r="D496" s="4" t="s">
        <v>2096</v>
      </c>
      <c r="E496" s="4" t="s">
        <v>2095</v>
      </c>
      <c r="F496" s="4" t="s">
        <v>2096</v>
      </c>
      <c r="G496" s="4" t="s">
        <v>2101</v>
      </c>
      <c r="H496" s="4" t="s">
        <v>2102</v>
      </c>
      <c r="I496" s="4" t="s">
        <v>2103</v>
      </c>
      <c r="J496" s="4" t="s">
        <v>2100</v>
      </c>
      <c r="K496" s="4" t="s">
        <v>1035</v>
      </c>
      <c r="L496" s="4" t="s">
        <v>2143</v>
      </c>
    </row>
    <row r="497" spans="1:12">
      <c r="A497" s="4">
        <v>496</v>
      </c>
      <c r="B497" s="4" t="s">
        <v>121</v>
      </c>
      <c r="C497" s="4" t="s">
        <v>2095</v>
      </c>
      <c r="D497" s="4" t="s">
        <v>2096</v>
      </c>
      <c r="E497" s="4" t="s">
        <v>2095</v>
      </c>
      <c r="F497" s="4" t="s">
        <v>2096</v>
      </c>
      <c r="G497" s="4" t="s">
        <v>2106</v>
      </c>
      <c r="H497" s="4" t="s">
        <v>2107</v>
      </c>
      <c r="I497" s="4" t="s">
        <v>2108</v>
      </c>
      <c r="J497" s="4" t="s">
        <v>2100</v>
      </c>
      <c r="K497" s="4" t="s">
        <v>1035</v>
      </c>
      <c r="L497" s="4" t="s">
        <v>2143</v>
      </c>
    </row>
    <row r="498" spans="1:12">
      <c r="A498" s="4">
        <v>497</v>
      </c>
      <c r="B498" s="4" t="s">
        <v>121</v>
      </c>
      <c r="C498" s="4" t="s">
        <v>2095</v>
      </c>
      <c r="D498" s="4" t="s">
        <v>2096</v>
      </c>
      <c r="E498" s="4" t="s">
        <v>2095</v>
      </c>
      <c r="F498" s="4" t="s">
        <v>2096</v>
      </c>
      <c r="G498" s="4" t="s">
        <v>2109</v>
      </c>
      <c r="H498" s="4" t="s">
        <v>2110</v>
      </c>
      <c r="I498" s="4" t="s">
        <v>2111</v>
      </c>
      <c r="J498" s="4" t="s">
        <v>2100</v>
      </c>
      <c r="K498" s="4" t="s">
        <v>1035</v>
      </c>
      <c r="L498" s="4" t="s">
        <v>2143</v>
      </c>
    </row>
    <row r="499" spans="1:12">
      <c r="A499" s="4">
        <v>498</v>
      </c>
      <c r="B499" s="4" t="s">
        <v>121</v>
      </c>
      <c r="C499" s="4" t="s">
        <v>2095</v>
      </c>
      <c r="D499" s="4" t="s">
        <v>2096</v>
      </c>
      <c r="E499" s="4" t="s">
        <v>2095</v>
      </c>
      <c r="F499" s="4" t="s">
        <v>2096</v>
      </c>
      <c r="G499" s="4" t="s">
        <v>2112</v>
      </c>
      <c r="H499" s="4" t="s">
        <v>2113</v>
      </c>
      <c r="I499" s="4" t="s">
        <v>2114</v>
      </c>
      <c r="J499" s="4" t="s">
        <v>2100</v>
      </c>
      <c r="K499" s="4" t="s">
        <v>1035</v>
      </c>
      <c r="L499" s="4" t="s">
        <v>2143</v>
      </c>
    </row>
    <row r="500" spans="1:12">
      <c r="A500" s="4">
        <v>499</v>
      </c>
      <c r="B500" s="4" t="s">
        <v>121</v>
      </c>
      <c r="C500" s="4" t="s">
        <v>2095</v>
      </c>
      <c r="D500" s="4" t="s">
        <v>2096</v>
      </c>
      <c r="E500" s="4" t="s">
        <v>2095</v>
      </c>
      <c r="F500" s="4" t="s">
        <v>2096</v>
      </c>
      <c r="G500" s="4" t="s">
        <v>2115</v>
      </c>
      <c r="H500" s="4" t="s">
        <v>2116</v>
      </c>
      <c r="I500" s="4" t="s">
        <v>2117</v>
      </c>
      <c r="J500" s="4" t="s">
        <v>2100</v>
      </c>
      <c r="K500" s="4" t="s">
        <v>1124</v>
      </c>
      <c r="L500" s="4" t="s">
        <v>2143</v>
      </c>
    </row>
    <row r="501" spans="1:12">
      <c r="A501" s="4">
        <v>500</v>
      </c>
      <c r="B501" s="4" t="s">
        <v>121</v>
      </c>
      <c r="C501" s="4" t="s">
        <v>2118</v>
      </c>
      <c r="D501" s="4" t="s">
        <v>2119</v>
      </c>
      <c r="E501" s="4" t="s">
        <v>2118</v>
      </c>
      <c r="F501" s="4" t="s">
        <v>2119</v>
      </c>
      <c r="G501" s="4" t="s">
        <v>2135</v>
      </c>
      <c r="H501" s="4" t="s">
        <v>2437</v>
      </c>
      <c r="I501" s="4" t="s">
        <v>2136</v>
      </c>
      <c r="J501" s="4" t="s">
        <v>2123</v>
      </c>
      <c r="K501" s="4" t="s">
        <v>1035</v>
      </c>
      <c r="L501" s="4" t="s">
        <v>2143</v>
      </c>
    </row>
    <row r="502" spans="1:12">
      <c r="A502" s="4">
        <v>501</v>
      </c>
      <c r="B502" s="4" t="s">
        <v>121</v>
      </c>
      <c r="C502" s="4" t="s">
        <v>2118</v>
      </c>
      <c r="D502" s="4" t="s">
        <v>2119</v>
      </c>
      <c r="E502" s="4" t="s">
        <v>2118</v>
      </c>
      <c r="F502" s="4" t="s">
        <v>2119</v>
      </c>
      <c r="G502" s="4" t="s">
        <v>2120</v>
      </c>
      <c r="H502" s="4" t="s">
        <v>2121</v>
      </c>
      <c r="I502" s="4" t="s">
        <v>2122</v>
      </c>
      <c r="J502" s="4" t="s">
        <v>2123</v>
      </c>
      <c r="K502" s="4" t="s">
        <v>1035</v>
      </c>
      <c r="L502" s="4" t="s">
        <v>2143</v>
      </c>
    </row>
    <row r="503" spans="1:12">
      <c r="A503" s="4">
        <v>502</v>
      </c>
      <c r="B503" s="4" t="s">
        <v>121</v>
      </c>
      <c r="C503" s="4" t="s">
        <v>2118</v>
      </c>
      <c r="D503" s="4" t="s">
        <v>2119</v>
      </c>
      <c r="E503" s="4" t="s">
        <v>2118</v>
      </c>
      <c r="F503" s="4" t="s">
        <v>2119</v>
      </c>
      <c r="G503" s="4" t="s">
        <v>2124</v>
      </c>
      <c r="H503" s="4" t="s">
        <v>1614</v>
      </c>
      <c r="I503" s="4" t="s">
        <v>2125</v>
      </c>
      <c r="J503" s="4" t="s">
        <v>2123</v>
      </c>
      <c r="K503" s="4" t="s">
        <v>1035</v>
      </c>
      <c r="L503" s="4" t="s">
        <v>2143</v>
      </c>
    </row>
    <row r="504" spans="1:12">
      <c r="A504" s="4">
        <v>503</v>
      </c>
      <c r="B504" s="4" t="s">
        <v>121</v>
      </c>
      <c r="C504" s="4" t="s">
        <v>2118</v>
      </c>
      <c r="D504" s="4" t="s">
        <v>2119</v>
      </c>
      <c r="E504" s="4" t="s">
        <v>2118</v>
      </c>
      <c r="F504" s="4" t="s">
        <v>2119</v>
      </c>
      <c r="G504" s="4" t="s">
        <v>2126</v>
      </c>
      <c r="H504" s="4" t="s">
        <v>2127</v>
      </c>
      <c r="I504" s="4" t="s">
        <v>2128</v>
      </c>
      <c r="J504" s="4" t="s">
        <v>2123</v>
      </c>
      <c r="K504" s="4" t="s">
        <v>1154</v>
      </c>
      <c r="L504" s="4" t="s">
        <v>2143</v>
      </c>
    </row>
    <row r="505" spans="1:12">
      <c r="A505" s="4">
        <v>504</v>
      </c>
      <c r="B505" s="4" t="s">
        <v>121</v>
      </c>
      <c r="C505" s="4" t="s">
        <v>2118</v>
      </c>
      <c r="D505" s="4" t="s">
        <v>2119</v>
      </c>
      <c r="E505" s="4" t="s">
        <v>2118</v>
      </c>
      <c r="F505" s="4" t="s">
        <v>2119</v>
      </c>
      <c r="G505" s="4" t="s">
        <v>2129</v>
      </c>
      <c r="H505" s="4" t="s">
        <v>2130</v>
      </c>
      <c r="I505" s="4" t="s">
        <v>2131</v>
      </c>
      <c r="J505" s="4" t="s">
        <v>2123</v>
      </c>
      <c r="K505" s="4" t="s">
        <v>1035</v>
      </c>
      <c r="L505" s="4" t="s">
        <v>2143</v>
      </c>
    </row>
    <row r="506" spans="1:12">
      <c r="A506" s="4">
        <v>505</v>
      </c>
      <c r="B506" s="4" t="s">
        <v>121</v>
      </c>
      <c r="C506" s="4" t="s">
        <v>2118</v>
      </c>
      <c r="D506" s="4" t="s">
        <v>2119</v>
      </c>
      <c r="E506" s="4" t="s">
        <v>2118</v>
      </c>
      <c r="F506" s="4" t="s">
        <v>2119</v>
      </c>
      <c r="G506" s="4" t="s">
        <v>2438</v>
      </c>
      <c r="H506" s="4" t="s">
        <v>2439</v>
      </c>
      <c r="I506" s="4" t="s">
        <v>2440</v>
      </c>
      <c r="J506" s="4" t="s">
        <v>2123</v>
      </c>
      <c r="K506" s="4" t="s">
        <v>1035</v>
      </c>
      <c r="L506" s="4" t="s">
        <v>2143</v>
      </c>
    </row>
    <row r="507" spans="1:12">
      <c r="A507" s="4">
        <v>506</v>
      </c>
      <c r="B507" s="4" t="s">
        <v>121</v>
      </c>
      <c r="C507" s="4" t="s">
        <v>2118</v>
      </c>
      <c r="D507" s="4" t="s">
        <v>2119</v>
      </c>
      <c r="E507" s="4" t="s">
        <v>2118</v>
      </c>
      <c r="F507" s="4" t="s">
        <v>2119</v>
      </c>
      <c r="G507" s="4" t="s">
        <v>2132</v>
      </c>
      <c r="H507" s="4" t="s">
        <v>2133</v>
      </c>
      <c r="I507" s="4" t="s">
        <v>2134</v>
      </c>
      <c r="J507" s="4" t="s">
        <v>2123</v>
      </c>
      <c r="K507" s="4" t="s">
        <v>1035</v>
      </c>
      <c r="L507" s="4" t="s">
        <v>2143</v>
      </c>
    </row>
    <row r="508" spans="1:12">
      <c r="A508" s="4">
        <v>507</v>
      </c>
      <c r="B508" s="4" t="s">
        <v>121</v>
      </c>
      <c r="C508" s="4" t="s">
        <v>2118</v>
      </c>
      <c r="D508" s="4" t="s">
        <v>2119</v>
      </c>
      <c r="E508" s="4" t="s">
        <v>2118</v>
      </c>
      <c r="F508" s="4" t="s">
        <v>2119</v>
      </c>
      <c r="G508" s="4" t="s">
        <v>2137</v>
      </c>
      <c r="H508" s="4" t="s">
        <v>2138</v>
      </c>
      <c r="I508" s="4" t="s">
        <v>2139</v>
      </c>
      <c r="J508" s="4" t="s">
        <v>2123</v>
      </c>
      <c r="K508" s="4" t="s">
        <v>1035</v>
      </c>
      <c r="L508" s="4" t="s">
        <v>2143</v>
      </c>
    </row>
    <row r="509" spans="1:12">
      <c r="A509" s="4">
        <v>508</v>
      </c>
      <c r="B509" s="4" t="s">
        <v>121</v>
      </c>
      <c r="C509" s="4" t="s">
        <v>2118</v>
      </c>
      <c r="D509" s="4" t="s">
        <v>2119</v>
      </c>
      <c r="E509" s="4" t="s">
        <v>2118</v>
      </c>
      <c r="F509" s="4" t="s">
        <v>2119</v>
      </c>
      <c r="G509" s="4" t="s">
        <v>2140</v>
      </c>
      <c r="H509" s="4" t="s">
        <v>2141</v>
      </c>
      <c r="I509" s="4" t="s">
        <v>2142</v>
      </c>
      <c r="J509" s="4" t="s">
        <v>2123</v>
      </c>
      <c r="K509" s="4" t="s">
        <v>1124</v>
      </c>
      <c r="L509" s="4" t="s">
        <v>2143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65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2">
    <tabColor rgb="FFEAEBEE"/>
  </sheetPr>
  <dimension ref="A1:T29"/>
  <sheetViews>
    <sheetView showGridLines="0" topLeftCell="C4" zoomScaleNormal="100" workbookViewId="0">
      <pane xSplit="5" ySplit="30" topLeftCell="H34" activePane="bottomRight" state="frozen"/>
      <selection activeCell="C4" sqref="C4"/>
      <selection pane="topRight" activeCell="H4" sqref="H4"/>
      <selection pane="bottomLeft" activeCell="C30" sqref="C30"/>
      <selection pane="bottomRight" activeCell="D30" sqref="D30:E32"/>
    </sheetView>
  </sheetViews>
  <sheetFormatPr defaultRowHeight="11.25"/>
  <cols>
    <col min="1" max="2" width="3.7109375" style="504" hidden="1" customWidth="1"/>
    <col min="3" max="3" width="5.7109375" style="135" customWidth="1"/>
    <col min="4" max="4" width="6.140625" style="135" customWidth="1"/>
    <col min="5" max="5" width="50.7109375" style="135" customWidth="1"/>
    <col min="6" max="6" width="33.85546875" style="135" customWidth="1"/>
    <col min="7" max="7" width="12.7109375" style="135" customWidth="1"/>
    <col min="8" max="8" width="3.7109375" style="135" customWidth="1"/>
    <col min="9" max="9" width="5.42578125" style="135" customWidth="1"/>
    <col min="10" max="10" width="52.7109375" style="135" customWidth="1"/>
    <col min="11" max="11" width="6.7109375" style="135" customWidth="1"/>
    <col min="12" max="12" width="3.7109375" style="135" customWidth="1"/>
    <col min="13" max="13" width="5.7109375" style="135" customWidth="1"/>
    <col min="14" max="14" width="28.140625" style="135" customWidth="1"/>
    <col min="15" max="15" width="6.7109375" style="135" customWidth="1"/>
    <col min="16" max="16" width="3.7109375" style="135" customWidth="1"/>
    <col min="17" max="17" width="5.7109375" style="135" customWidth="1"/>
    <col min="18" max="18" width="21.7109375" style="135" customWidth="1"/>
    <col min="19" max="19" width="30.7109375" style="135" customWidth="1"/>
    <col min="20" max="20" width="3.7109375" style="135" customWidth="1"/>
    <col min="21" max="16384" width="9.140625" style="135"/>
  </cols>
  <sheetData>
    <row r="1" spans="1:19" hidden="1">
      <c r="A1" s="521"/>
    </row>
    <row r="2" spans="1:19" hidden="1"/>
    <row r="3" spans="1:19" hidden="1"/>
    <row r="4" spans="1:19" ht="27" customHeight="1"/>
    <row r="5" spans="1:19" s="159" customFormat="1" ht="21.75" customHeight="1">
      <c r="A5" s="505"/>
      <c r="B5" s="505"/>
      <c r="D5" s="667" t="s">
        <v>969</v>
      </c>
      <c r="E5" s="668"/>
      <c r="F5" s="668"/>
      <c r="G5" s="668"/>
      <c r="H5" s="668"/>
      <c r="I5" s="668"/>
      <c r="J5" s="669"/>
      <c r="K5" s="294"/>
      <c r="L5" s="294"/>
      <c r="M5" s="294"/>
      <c r="N5" s="294"/>
      <c r="O5" s="294"/>
      <c r="P5" s="294"/>
      <c r="Q5" s="294"/>
      <c r="R5" s="294"/>
      <c r="S5" s="294"/>
    </row>
    <row r="6" spans="1:19" s="221" customFormat="1" ht="13.5" customHeight="1">
      <c r="A6" s="506"/>
      <c r="B6" s="506"/>
      <c r="D6" s="676" t="str">
        <f>IF(org=0,"Не определено",org)</f>
        <v>ООО "Профит"</v>
      </c>
      <c r="E6" s="677"/>
      <c r="F6" s="677"/>
      <c r="G6" s="677"/>
      <c r="H6" s="677"/>
      <c r="I6" s="677"/>
      <c r="J6" s="678"/>
      <c r="K6" s="382"/>
      <c r="L6" s="382"/>
      <c r="M6" s="382"/>
      <c r="N6" s="382"/>
      <c r="O6" s="382"/>
      <c r="P6" s="382"/>
      <c r="Q6" s="382"/>
      <c r="R6" s="382"/>
    </row>
    <row r="7" spans="1:19" ht="3.75" customHeight="1">
      <c r="D7" s="679"/>
      <c r="E7" s="680"/>
      <c r="F7" s="680"/>
      <c r="G7" s="680"/>
      <c r="H7" s="680"/>
      <c r="I7" s="680"/>
      <c r="J7" s="681"/>
    </row>
    <row r="8" spans="1:19" ht="0.2" customHeight="1">
      <c r="E8" s="682"/>
      <c r="F8" s="682"/>
      <c r="G8" s="675"/>
      <c r="H8" s="675"/>
      <c r="I8" s="675"/>
      <c r="J8" s="675"/>
    </row>
    <row r="9" spans="1:19" ht="0.2" customHeight="1">
      <c r="E9" s="682"/>
      <c r="F9" s="682"/>
      <c r="G9" s="675"/>
      <c r="H9" s="675"/>
      <c r="I9" s="675"/>
      <c r="J9" s="675"/>
    </row>
    <row r="10" spans="1:19" ht="0.2" customHeight="1">
      <c r="E10" s="682"/>
      <c r="F10" s="682"/>
      <c r="G10" s="675"/>
      <c r="H10" s="675"/>
      <c r="I10" s="675"/>
      <c r="J10" s="675"/>
    </row>
    <row r="11" spans="1:19" ht="6" customHeight="1">
      <c r="E11" s="682"/>
      <c r="F11" s="682"/>
      <c r="G11" s="675"/>
      <c r="H11" s="675"/>
      <c r="I11" s="675"/>
      <c r="J11" s="675"/>
    </row>
    <row r="12" spans="1:19" ht="20.25" hidden="1" customHeight="1">
      <c r="C12" s="237"/>
      <c r="D12" s="219"/>
      <c r="E12" s="670" t="s">
        <v>904</v>
      </c>
      <c r="F12" s="670"/>
      <c r="G12" s="524"/>
      <c r="H12" s="268"/>
      <c r="I12" s="268"/>
      <c r="J12" s="219"/>
      <c r="K12" s="220"/>
      <c r="L12" s="219"/>
      <c r="M12" s="219"/>
      <c r="N12" s="220"/>
      <c r="O12" s="220"/>
      <c r="P12" s="219"/>
      <c r="Q12" s="219"/>
      <c r="R12" s="220"/>
    </row>
    <row r="13" spans="1:19" ht="20.25" hidden="1" customHeight="1">
      <c r="E13" s="670" t="s">
        <v>425</v>
      </c>
      <c r="F13" s="670"/>
      <c r="G13" s="524"/>
      <c r="H13" s="268"/>
      <c r="I13" s="268"/>
      <c r="J13" s="267"/>
      <c r="K13" s="219"/>
      <c r="L13" s="219"/>
      <c r="M13" s="219"/>
      <c r="N13" s="220"/>
      <c r="O13" s="219"/>
      <c r="P13" s="219"/>
      <c r="Q13" s="219"/>
      <c r="R13" s="220"/>
    </row>
    <row r="14" spans="1:19" ht="6" customHeight="1">
      <c r="E14" s="674"/>
      <c r="F14" s="674"/>
      <c r="G14" s="352"/>
      <c r="H14" s="268"/>
      <c r="I14" s="219"/>
      <c r="J14" s="219"/>
      <c r="K14" s="219"/>
      <c r="L14" s="219"/>
      <c r="M14" s="219"/>
      <c r="N14" s="220"/>
      <c r="O14" s="219"/>
      <c r="P14" s="219"/>
      <c r="Q14" s="219"/>
      <c r="R14" s="220"/>
    </row>
    <row r="15" spans="1:19" ht="3" customHeight="1"/>
    <row r="16" spans="1:19" ht="0.2" customHeight="1"/>
    <row r="17" spans="1:20" s="159" customFormat="1" ht="0.2" customHeight="1">
      <c r="A17" s="505"/>
      <c r="B17" s="50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21"/>
    </row>
    <row r="18" spans="1:20" ht="37.5" customHeight="1">
      <c r="D18" s="671" t="s">
        <v>116</v>
      </c>
      <c r="E18" s="671" t="s">
        <v>348</v>
      </c>
      <c r="F18" s="671" t="s">
        <v>103</v>
      </c>
      <c r="G18" s="671" t="s">
        <v>30</v>
      </c>
      <c r="H18" s="673" t="s">
        <v>0</v>
      </c>
      <c r="I18" s="671" t="s">
        <v>116</v>
      </c>
      <c r="J18" s="671" t="s">
        <v>37</v>
      </c>
      <c r="K18" s="685" t="s">
        <v>369</v>
      </c>
      <c r="L18" s="686"/>
      <c r="M18" s="686"/>
      <c r="N18" s="687"/>
      <c r="O18" s="685" t="s">
        <v>955</v>
      </c>
      <c r="P18" s="686"/>
      <c r="Q18" s="686"/>
      <c r="R18" s="687"/>
      <c r="S18" s="683" t="s">
        <v>275</v>
      </c>
    </row>
    <row r="19" spans="1:20" ht="33" customHeight="1">
      <c r="D19" s="672"/>
      <c r="E19" s="672"/>
      <c r="F19" s="672"/>
      <c r="G19" s="672"/>
      <c r="H19" s="673"/>
      <c r="I19" s="672"/>
      <c r="J19" s="672"/>
      <c r="K19" s="153" t="s">
        <v>351</v>
      </c>
      <c r="L19" s="166" t="s">
        <v>0</v>
      </c>
      <c r="M19" s="153" t="s">
        <v>116</v>
      </c>
      <c r="N19" s="153" t="s">
        <v>256</v>
      </c>
      <c r="O19" s="153" t="s">
        <v>351</v>
      </c>
      <c r="P19" s="166" t="s">
        <v>0</v>
      </c>
      <c r="Q19" s="153" t="s">
        <v>116</v>
      </c>
      <c r="R19" s="153" t="s">
        <v>256</v>
      </c>
      <c r="S19" s="684"/>
    </row>
    <row r="20" spans="1:20">
      <c r="D20" s="51" t="s">
        <v>117</v>
      </c>
      <c r="E20" s="51" t="s">
        <v>69</v>
      </c>
      <c r="F20" s="51" t="s">
        <v>70</v>
      </c>
      <c r="G20" s="51" t="s">
        <v>71</v>
      </c>
      <c r="H20" s="51" t="s">
        <v>90</v>
      </c>
      <c r="I20" s="51" t="s">
        <v>91</v>
      </c>
      <c r="J20" s="51" t="s">
        <v>208</v>
      </c>
      <c r="K20" s="51" t="s">
        <v>209</v>
      </c>
      <c r="L20" s="51" t="s">
        <v>233</v>
      </c>
      <c r="M20" s="51" t="s">
        <v>234</v>
      </c>
      <c r="N20" s="51" t="s">
        <v>235</v>
      </c>
      <c r="O20" s="51" t="s">
        <v>236</v>
      </c>
      <c r="P20" s="51" t="s">
        <v>237</v>
      </c>
      <c r="Q20" s="51" t="s">
        <v>238</v>
      </c>
      <c r="R20" s="51" t="s">
        <v>239</v>
      </c>
      <c r="S20" s="51" t="s">
        <v>240</v>
      </c>
    </row>
    <row r="21" spans="1:20" ht="0.2" customHeight="1">
      <c r="C21" s="288"/>
      <c r="D21" s="359">
        <v>0</v>
      </c>
      <c r="E21" s="291"/>
      <c r="F21" s="291"/>
      <c r="G21" s="161"/>
      <c r="H21" s="292"/>
      <c r="I21" s="286"/>
      <c r="J21" s="287"/>
      <c r="K21" s="161"/>
      <c r="L21" s="287"/>
      <c r="M21" s="287"/>
      <c r="N21" s="289"/>
      <c r="O21" s="161"/>
      <c r="P21" s="287"/>
      <c r="Q21" s="287"/>
      <c r="R21" s="290"/>
      <c r="S21" s="161"/>
      <c r="T21" s="293"/>
    </row>
    <row r="22" spans="1:20" ht="17.100000000000001" customHeight="1">
      <c r="A22" s="475">
        <v>2</v>
      </c>
      <c r="B22" s="135"/>
      <c r="C22" s="611"/>
      <c r="D22" s="655">
        <v>1</v>
      </c>
      <c r="E22" s="657" t="s">
        <v>946</v>
      </c>
      <c r="F22" s="660" t="s">
        <v>959</v>
      </c>
      <c r="G22" s="663" t="s">
        <v>108</v>
      </c>
      <c r="H22" s="655"/>
      <c r="I22" s="655">
        <v>1</v>
      </c>
      <c r="J22" s="643"/>
      <c r="K22" s="646" t="s">
        <v>108</v>
      </c>
      <c r="L22" s="648"/>
      <c r="M22" s="650" t="s">
        <v>117</v>
      </c>
      <c r="N22" s="652"/>
      <c r="O22" s="646" t="s">
        <v>108</v>
      </c>
      <c r="P22" s="287"/>
      <c r="Q22" s="287" t="s">
        <v>117</v>
      </c>
      <c r="R22" s="610"/>
      <c r="S22" s="212"/>
    </row>
    <row r="23" spans="1:20" ht="17.100000000000001" customHeight="1">
      <c r="A23" s="475"/>
      <c r="B23" s="135"/>
      <c r="C23" s="237"/>
      <c r="D23" s="649"/>
      <c r="E23" s="658"/>
      <c r="F23" s="661"/>
      <c r="G23" s="664"/>
      <c r="H23" s="649"/>
      <c r="I23" s="649"/>
      <c r="J23" s="644"/>
      <c r="K23" s="647"/>
      <c r="L23" s="649"/>
      <c r="M23" s="651"/>
      <c r="N23" s="653"/>
      <c r="O23" s="654"/>
      <c r="P23" s="539"/>
      <c r="Q23" s="157"/>
      <c r="R23" s="157"/>
      <c r="S23" s="158"/>
    </row>
    <row r="24" spans="1:20" ht="17.100000000000001" customHeight="1">
      <c r="A24" s="475"/>
      <c r="B24" s="135"/>
      <c r="C24" s="237"/>
      <c r="D24" s="649"/>
      <c r="E24" s="658"/>
      <c r="F24" s="661"/>
      <c r="G24" s="664"/>
      <c r="H24" s="666"/>
      <c r="I24" s="666"/>
      <c r="J24" s="645"/>
      <c r="K24" s="647"/>
      <c r="L24" s="156"/>
      <c r="M24" s="157"/>
      <c r="N24" s="157"/>
      <c r="O24" s="157"/>
      <c r="P24" s="157"/>
      <c r="Q24" s="157"/>
      <c r="R24" s="157"/>
      <c r="S24" s="158"/>
    </row>
    <row r="25" spans="1:20" ht="17.100000000000001" customHeight="1">
      <c r="A25" s="475"/>
      <c r="B25" s="135"/>
      <c r="C25" s="237"/>
      <c r="D25" s="656"/>
      <c r="E25" s="659"/>
      <c r="F25" s="662"/>
      <c r="G25" s="665"/>
      <c r="H25" s="157"/>
      <c r="I25" s="157"/>
      <c r="J25" s="157"/>
      <c r="K25" s="162"/>
      <c r="L25" s="157"/>
      <c r="M25" s="157"/>
      <c r="N25" s="157"/>
      <c r="O25" s="162"/>
      <c r="P25" s="157"/>
      <c r="Q25" s="157"/>
      <c r="R25" s="157"/>
      <c r="S25" s="158"/>
    </row>
    <row r="26" spans="1:20" ht="17.100000000000001" customHeight="1">
      <c r="D26" s="156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8"/>
    </row>
    <row r="27" spans="1:20" ht="3" customHeight="1"/>
    <row r="29" spans="1:20" ht="0.95" customHeight="1"/>
  </sheetData>
  <sheetProtection password="FA9C" sheet="1" objects="1" scenarios="1" formatColumns="0" formatRows="0"/>
  <dataConsolidate/>
  <mergeCells count="35">
    <mergeCell ref="E11:F11"/>
    <mergeCell ref="J18:J19"/>
    <mergeCell ref="E13:F13"/>
    <mergeCell ref="G11:J11"/>
    <mergeCell ref="E8:F8"/>
    <mergeCell ref="F18:F19"/>
    <mergeCell ref="S18:S19"/>
    <mergeCell ref="O18:R18"/>
    <mergeCell ref="K18:N18"/>
    <mergeCell ref="G18:G19"/>
    <mergeCell ref="I18:I19"/>
    <mergeCell ref="G8:J8"/>
    <mergeCell ref="G9:J9"/>
    <mergeCell ref="D5:J5"/>
    <mergeCell ref="E12:F12"/>
    <mergeCell ref="D18:D19"/>
    <mergeCell ref="E18:E19"/>
    <mergeCell ref="H18:H19"/>
    <mergeCell ref="E14:F14"/>
    <mergeCell ref="G10:J10"/>
    <mergeCell ref="D6:J7"/>
    <mergeCell ref="E9:F9"/>
    <mergeCell ref="E10:F10"/>
    <mergeCell ref="D22:D25"/>
    <mergeCell ref="E22:E25"/>
    <mergeCell ref="F22:F25"/>
    <mergeCell ref="G22:G25"/>
    <mergeCell ref="H22:H24"/>
    <mergeCell ref="I22:I24"/>
    <mergeCell ref="J22:J24"/>
    <mergeCell ref="K22:K24"/>
    <mergeCell ref="L22:L23"/>
    <mergeCell ref="M22:M23"/>
    <mergeCell ref="N22:N23"/>
    <mergeCell ref="O22:O23"/>
  </mergeCells>
  <phoneticPr fontId="8" type="noConversion"/>
  <dataValidations xWindow="622" yWindow="221"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9 N19"/>
    <dataValidation allowBlank="1" showInputMessage="1" showErrorMessage="1" prompt="Выберите виды деятельности, выполнив двойной щелчок левой кнопки мыши по ячейке." sqref="F22"/>
    <dataValidation allowBlank="1" showInputMessage="1" showErrorMessage="1" prompt="Для выбора выполните двойной щелчок левой клавиши мыши по соответствующей ячейке." sqref="O22 K22 G22"/>
    <dataValidation type="textLength" operator="lessThanOrEqual" allowBlank="1" showInputMessage="1" showErrorMessage="1" errorTitle="Ошибка" error="Допускается ввод не более 900 символов!" sqref="N22:N23 R22:S2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2:J24">
      <formula1>900</formula1>
    </dataValidation>
  </dataValidations>
  <pageMargins left="0.7" right="0.7" top="0.75" bottom="0.75" header="0.3" footer="0.3"/>
  <pageSetup paperSize="9" orientation="portrait" verticalDpi="1200" r:id="rId1"/>
  <drawing r:id="rId2"/>
  <legacyDrawing r:id="rId3"/>
  <controls>
    <control shapeId="299010" r:id="rId4" name="chkMultiAdd"/>
  </controls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6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76"/>
  </cols>
  <sheetData>
    <row r="1" spans="1:1">
      <c r="A1" s="357"/>
    </row>
  </sheetData>
  <phoneticPr fontId="8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6_1">
    <tabColor indexed="31"/>
    <pageSetUpPr fitToPage="1"/>
  </sheetPr>
  <dimension ref="A1:AI29"/>
  <sheetViews>
    <sheetView showGridLines="0" topLeftCell="I4" zoomScaleNormal="100" workbookViewId="0"/>
  </sheetViews>
  <sheetFormatPr defaultColWidth="10.5703125" defaultRowHeight="14.25"/>
  <cols>
    <col min="1" max="4" width="10.5703125" style="439" hidden="1" customWidth="1"/>
    <col min="5" max="8" width="9.140625" style="519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4" width="1.7109375" style="43" hidden="1" customWidth="1"/>
    <col min="15" max="17" width="17.7109375" style="43" hidden="1" customWidth="1"/>
    <col min="18" max="18" width="11.7109375" style="43" customWidth="1"/>
    <col min="19" max="19" width="6.42578125" style="43" customWidth="1"/>
    <col min="20" max="20" width="11.7109375" style="43" customWidth="1"/>
    <col min="21" max="21" width="14.28515625" style="43" hidden="1" customWidth="1"/>
    <col min="22" max="22" width="3.7109375" style="43" customWidth="1"/>
    <col min="23" max="23" width="30.7109375" style="43" customWidth="1"/>
    <col min="24" max="25" width="10.5703125" style="439"/>
    <col min="26" max="26" width="11.140625" style="439" customWidth="1"/>
    <col min="27" max="34" width="10.5703125" style="439"/>
    <col min="35" max="16384" width="10.5703125" style="43"/>
  </cols>
  <sheetData>
    <row r="1" spans="1:34" ht="14.25" hidden="1" customHeight="1">
      <c r="Q1" s="436"/>
      <c r="R1" s="436"/>
    </row>
    <row r="2" spans="1:34" ht="14.25" hidden="1" customHeight="1">
      <c r="U2" s="436"/>
    </row>
    <row r="3" spans="1:34" ht="14.25" hidden="1" customHeight="1"/>
    <row r="4" spans="1:34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118"/>
    </row>
    <row r="5" spans="1:34" ht="24.95" customHeight="1">
      <c r="J5" s="101"/>
      <c r="K5" s="101"/>
      <c r="L5" s="723"/>
      <c r="M5" s="724"/>
      <c r="N5" s="724"/>
      <c r="O5" s="724"/>
      <c r="P5" s="724"/>
      <c r="Q5" s="724"/>
      <c r="R5" s="724"/>
      <c r="S5" s="724"/>
      <c r="T5" s="725"/>
      <c r="U5" s="725"/>
    </row>
    <row r="6" spans="1:34" ht="15" customHeight="1">
      <c r="J6" s="101"/>
      <c r="K6" s="101"/>
      <c r="L6" s="676" t="str">
        <f>IF(org=0,"Не определено",org)</f>
        <v>ООО "Профит"</v>
      </c>
      <c r="M6" s="677"/>
      <c r="N6" s="677"/>
      <c r="O6" s="677"/>
      <c r="P6" s="677"/>
      <c r="Q6" s="677"/>
      <c r="R6" s="677"/>
      <c r="S6" s="677"/>
      <c r="T6" s="678"/>
      <c r="U6" s="678"/>
    </row>
    <row r="7" spans="1:34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98"/>
    </row>
    <row r="8" spans="1:34" s="356" customFormat="1" ht="17.100000000000001" hidden="1" customHeight="1">
      <c r="A8" s="518"/>
      <c r="B8" s="518"/>
      <c r="C8" s="518"/>
      <c r="D8" s="518"/>
      <c r="E8" s="518"/>
      <c r="F8" s="518"/>
      <c r="G8" s="518"/>
      <c r="H8" s="518"/>
      <c r="L8" s="421" t="s">
        <v>405</v>
      </c>
      <c r="M8" s="379"/>
      <c r="P8" s="420"/>
      <c r="Q8" s="420"/>
      <c r="R8" s="420"/>
      <c r="S8" s="420"/>
      <c r="T8" s="420"/>
      <c r="U8" s="420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</row>
    <row r="9" spans="1:34" s="356" customFormat="1" ht="0.2" customHeight="1">
      <c r="A9" s="518"/>
      <c r="B9" s="518"/>
      <c r="C9" s="518"/>
      <c r="D9" s="518"/>
      <c r="E9" s="518"/>
      <c r="F9" s="518"/>
      <c r="G9" s="518"/>
      <c r="H9" s="518"/>
      <c r="L9" s="682"/>
      <c r="M9" s="682"/>
      <c r="N9" s="267"/>
      <c r="O9" s="420"/>
      <c r="P9" s="420"/>
      <c r="Q9" s="420"/>
      <c r="R9" s="420"/>
      <c r="S9" s="420"/>
      <c r="T9" s="420"/>
      <c r="U9" s="420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</row>
    <row r="10" spans="1:34" s="356" customFormat="1" ht="15.75" hidden="1" customHeight="1">
      <c r="A10" s="518"/>
      <c r="B10" s="518"/>
      <c r="C10" s="518"/>
      <c r="D10" s="518"/>
      <c r="E10" s="518"/>
      <c r="F10" s="518"/>
      <c r="G10" s="518"/>
      <c r="H10" s="518"/>
      <c r="L10" s="682"/>
      <c r="M10" s="682"/>
      <c r="N10" s="267"/>
      <c r="O10" s="420"/>
      <c r="P10" s="420"/>
      <c r="Q10" s="420"/>
      <c r="R10" s="420"/>
      <c r="S10" s="420"/>
      <c r="T10" s="420"/>
      <c r="U10" s="420"/>
      <c r="X10" s="518"/>
      <c r="Y10" s="518"/>
      <c r="Z10" s="518"/>
      <c r="AA10" s="518"/>
      <c r="AB10" s="518"/>
      <c r="AC10" s="518"/>
      <c r="AD10" s="518"/>
      <c r="AE10" s="518"/>
      <c r="AF10" s="518"/>
      <c r="AG10" s="518"/>
      <c r="AH10" s="518"/>
    </row>
    <row r="11" spans="1:34" s="356" customFormat="1" ht="15.75" hidden="1" customHeight="1">
      <c r="A11" s="518"/>
      <c r="B11" s="518"/>
      <c r="C11" s="518"/>
      <c r="D11" s="518"/>
      <c r="E11" s="518"/>
      <c r="F11" s="518"/>
      <c r="G11" s="518"/>
      <c r="H11" s="518"/>
      <c r="L11" s="682"/>
      <c r="M11" s="682"/>
      <c r="N11" s="267"/>
      <c r="O11" s="420"/>
      <c r="P11" s="420"/>
      <c r="Q11" s="420"/>
      <c r="R11" s="420"/>
      <c r="S11" s="420"/>
      <c r="T11" s="420"/>
      <c r="U11" s="514" t="s">
        <v>512</v>
      </c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</row>
    <row r="12" spans="1:34" ht="15" customHeight="1">
      <c r="J12" s="101"/>
      <c r="K12" s="101"/>
      <c r="L12" s="44"/>
      <c r="M12" s="44"/>
      <c r="N12" s="513"/>
      <c r="O12" s="701"/>
      <c r="P12" s="701"/>
      <c r="Q12" s="701"/>
      <c r="R12" s="701"/>
      <c r="S12" s="701"/>
      <c r="T12" s="701"/>
      <c r="U12" s="701"/>
    </row>
    <row r="13" spans="1:34" ht="15" customHeight="1">
      <c r="J13" s="101"/>
      <c r="K13" s="101"/>
      <c r="L13" s="726" t="s">
        <v>116</v>
      </c>
      <c r="M13" s="715" t="s">
        <v>903</v>
      </c>
      <c r="N13" s="693"/>
      <c r="O13" s="718" t="s">
        <v>455</v>
      </c>
      <c r="P13" s="719"/>
      <c r="Q13" s="720"/>
      <c r="R13" s="709" t="s">
        <v>454</v>
      </c>
      <c r="S13" s="710"/>
      <c r="T13" s="710"/>
      <c r="U13" s="715" t="s">
        <v>424</v>
      </c>
      <c r="V13" s="705" t="s">
        <v>311</v>
      </c>
      <c r="W13" s="702" t="s">
        <v>275</v>
      </c>
    </row>
    <row r="14" spans="1:34" ht="15" customHeight="1">
      <c r="J14" s="101"/>
      <c r="K14" s="101"/>
      <c r="L14" s="726"/>
      <c r="M14" s="716"/>
      <c r="N14" s="693"/>
      <c r="O14" s="708" t="s">
        <v>44</v>
      </c>
      <c r="P14" s="708" t="s">
        <v>306</v>
      </c>
      <c r="Q14" s="708"/>
      <c r="R14" s="711"/>
      <c r="S14" s="712"/>
      <c r="T14" s="712"/>
      <c r="U14" s="716"/>
      <c r="V14" s="706"/>
      <c r="W14" s="703"/>
    </row>
    <row r="15" spans="1:34" ht="54.95" customHeight="1">
      <c r="J15" s="101"/>
      <c r="K15" s="101"/>
      <c r="L15" s="726"/>
      <c r="M15" s="717"/>
      <c r="N15" s="693"/>
      <c r="O15" s="708"/>
      <c r="P15" s="137" t="s">
        <v>956</v>
      </c>
      <c r="Q15" s="137" t="s">
        <v>521</v>
      </c>
      <c r="R15" s="138" t="s">
        <v>309</v>
      </c>
      <c r="S15" s="713" t="s">
        <v>308</v>
      </c>
      <c r="T15" s="714"/>
      <c r="U15" s="717"/>
      <c r="V15" s="707"/>
      <c r="W15" s="704"/>
    </row>
    <row r="16" spans="1:34">
      <c r="J16" s="101"/>
      <c r="K16" s="315">
        <v>1</v>
      </c>
      <c r="L16" s="51" t="s">
        <v>117</v>
      </c>
      <c r="M16" s="51" t="s">
        <v>69</v>
      </c>
      <c r="N16" s="397" t="str">
        <f ca="1">OFFSET(N16,0,-1)</f>
        <v>2</v>
      </c>
      <c r="O16" s="218">
        <f ca="1">OFFSET(O16,0,-1)+1</f>
        <v>3</v>
      </c>
      <c r="P16" s="218">
        <f ca="1">OFFSET(P16,0,-1)+1</f>
        <v>4</v>
      </c>
      <c r="Q16" s="218">
        <f ca="1">OFFSET(Q16,0,-1)+1</f>
        <v>5</v>
      </c>
      <c r="R16" s="218">
        <f ca="1">OFFSET(R16,0,-1)+1</f>
        <v>6</v>
      </c>
      <c r="S16" s="694">
        <f ca="1">OFFSET(S16,0,-1)+1</f>
        <v>7</v>
      </c>
      <c r="T16" s="694"/>
      <c r="U16" s="396">
        <f ca="1">OFFSET(U16,0,-2)+1</f>
        <v>8</v>
      </c>
      <c r="V16" s="397">
        <f ca="1">OFFSET(V16,0,-1)</f>
        <v>8</v>
      </c>
      <c r="W16" s="218">
        <f ca="1">OFFSET(W16,0,-1)+1</f>
        <v>9</v>
      </c>
    </row>
    <row r="17" spans="1:35" ht="15" customHeight="1">
      <c r="A17" s="727">
        <v>1</v>
      </c>
      <c r="B17" s="552"/>
      <c r="C17" s="552"/>
      <c r="D17" s="552"/>
      <c r="E17" s="553"/>
      <c r="F17" s="566"/>
      <c r="G17" s="566"/>
      <c r="H17" s="566"/>
      <c r="I17" s="549"/>
      <c r="J17" s="232"/>
      <c r="K17" s="232"/>
      <c r="L17" s="548">
        <f>mergeValue(A17)</f>
        <v>1</v>
      </c>
      <c r="M17" s="264" t="s">
        <v>37</v>
      </c>
      <c r="N17" s="415"/>
      <c r="O17" s="722"/>
      <c r="P17" s="722"/>
      <c r="Q17" s="722"/>
      <c r="R17" s="722"/>
      <c r="S17" s="722"/>
      <c r="T17" s="722"/>
      <c r="U17" s="722"/>
      <c r="V17" s="722"/>
      <c r="W17" s="241"/>
    </row>
    <row r="18" spans="1:35" ht="15" customHeight="1">
      <c r="A18" s="727"/>
      <c r="B18" s="727">
        <v>1</v>
      </c>
      <c r="C18" s="552"/>
      <c r="D18" s="552"/>
      <c r="E18" s="566"/>
      <c r="F18" s="566"/>
      <c r="G18" s="566"/>
      <c r="H18" s="566"/>
      <c r="I18" s="252"/>
      <c r="J18" s="233"/>
      <c r="K18" s="43"/>
      <c r="L18" s="547" t="str">
        <f>mergeValue(A18) &amp;"."&amp; mergeValue(B18)</f>
        <v>1.1</v>
      </c>
      <c r="M18" s="209" t="s">
        <v>32</v>
      </c>
      <c r="N18" s="415"/>
      <c r="O18" s="722"/>
      <c r="P18" s="722"/>
      <c r="Q18" s="722"/>
      <c r="R18" s="722"/>
      <c r="S18" s="722"/>
      <c r="T18" s="722"/>
      <c r="U18" s="722"/>
      <c r="V18" s="722"/>
      <c r="W18" s="241"/>
    </row>
    <row r="19" spans="1:35" ht="24.95" customHeight="1">
      <c r="A19" s="727"/>
      <c r="B19" s="727"/>
      <c r="C19" s="727">
        <v>1</v>
      </c>
      <c r="D19" s="552"/>
      <c r="E19" s="566"/>
      <c r="F19" s="566"/>
      <c r="G19" s="566"/>
      <c r="H19" s="566"/>
      <c r="I19" s="569"/>
      <c r="J19" s="233"/>
      <c r="K19" s="254"/>
      <c r="L19" s="547" t="str">
        <f>mergeValue(A19) &amp;"."&amp; mergeValue(B19)&amp;"."&amp; mergeValue(C19)</f>
        <v>1.1.1</v>
      </c>
      <c r="M19" s="210" t="s">
        <v>981</v>
      </c>
      <c r="N19" s="415"/>
      <c r="O19" s="722"/>
      <c r="P19" s="722"/>
      <c r="Q19" s="722"/>
      <c r="R19" s="722"/>
      <c r="S19" s="722"/>
      <c r="T19" s="722"/>
      <c r="U19" s="722"/>
      <c r="V19" s="722"/>
      <c r="W19" s="241"/>
      <c r="AA19" s="516"/>
    </row>
    <row r="20" spans="1:35" ht="15" customHeight="1">
      <c r="A20" s="727"/>
      <c r="B20" s="727"/>
      <c r="C20" s="727"/>
      <c r="D20" s="727">
        <v>1</v>
      </c>
      <c r="E20" s="566"/>
      <c r="F20" s="566"/>
      <c r="G20" s="566"/>
      <c r="H20" s="566"/>
      <c r="I20" s="721"/>
      <c r="J20" s="233"/>
      <c r="K20" s="254"/>
      <c r="L20" s="547" t="str">
        <f>mergeValue(A20) &amp;"."&amp; mergeValue(B20)&amp;"."&amp; mergeValue(C20)&amp;"."&amp; mergeValue(D20)</f>
        <v>1.1.1.1</v>
      </c>
      <c r="M20" s="211" t="s">
        <v>973</v>
      </c>
      <c r="N20" s="415"/>
      <c r="O20" s="698"/>
      <c r="P20" s="699"/>
      <c r="Q20" s="699"/>
      <c r="R20" s="699"/>
      <c r="S20" s="699"/>
      <c r="T20" s="699"/>
      <c r="U20" s="699"/>
      <c r="V20" s="700"/>
      <c r="W20" s="241"/>
      <c r="AA20" s="516"/>
    </row>
    <row r="21" spans="1:35" ht="15" customHeight="1">
      <c r="A21" s="727"/>
      <c r="B21" s="727"/>
      <c r="C21" s="727"/>
      <c r="D21" s="727"/>
      <c r="E21" s="727">
        <v>1</v>
      </c>
      <c r="F21" s="566"/>
      <c r="G21" s="566"/>
      <c r="H21" s="566"/>
      <c r="I21" s="721"/>
      <c r="J21" s="721"/>
      <c r="K21" s="254"/>
      <c r="L21" s="547" t="str">
        <f>mergeValue(A21) &amp;"."&amp; mergeValue(B21)&amp;"."&amp; mergeValue(C21)&amp;"."&amp; mergeValue(D21)&amp;"."&amp; mergeValue(E21)</f>
        <v>1.1.1.1.1</v>
      </c>
      <c r="M21" s="224" t="s">
        <v>20</v>
      </c>
      <c r="N21" s="416"/>
      <c r="O21" s="695"/>
      <c r="P21" s="696"/>
      <c r="Q21" s="696"/>
      <c r="R21" s="696"/>
      <c r="S21" s="696"/>
      <c r="T21" s="696"/>
      <c r="U21" s="696"/>
      <c r="V21" s="697"/>
      <c r="W21" s="241"/>
      <c r="Y21" s="516" t="str">
        <f>strCheckUnique(Z21:Z24)</f>
        <v/>
      </c>
      <c r="AA21" s="516"/>
    </row>
    <row r="22" spans="1:35" ht="15.75" customHeight="1">
      <c r="A22" s="727"/>
      <c r="B22" s="727"/>
      <c r="C22" s="727"/>
      <c r="D22" s="727"/>
      <c r="E22" s="727"/>
      <c r="F22" s="552">
        <v>1</v>
      </c>
      <c r="G22" s="552"/>
      <c r="H22" s="552"/>
      <c r="I22" s="721"/>
      <c r="J22" s="721"/>
      <c r="K22" s="441"/>
      <c r="L22" s="547" t="str">
        <f>mergeValue(A22) &amp;"."&amp; mergeValue(B22)&amp;"."&amp; mergeValue(C22)&amp;"."&amp; mergeValue(D22)&amp;"."&amp; mergeValue(E22)&amp;"."&amp; mergeValue(F22)</f>
        <v>1.1.1.1.1.1</v>
      </c>
      <c r="M22" s="542"/>
      <c r="N22" s="692"/>
      <c r="O22" s="245"/>
      <c r="P22" s="245"/>
      <c r="Q22" s="245"/>
      <c r="R22" s="688"/>
      <c r="S22" s="690" t="s">
        <v>107</v>
      </c>
      <c r="T22" s="688"/>
      <c r="U22" s="690" t="s">
        <v>108</v>
      </c>
      <c r="V22" s="412"/>
      <c r="W22" s="241"/>
      <c r="X22" s="439" t="str">
        <f>strCheckDate(O23:V23)</f>
        <v/>
      </c>
      <c r="Z22" s="516" t="str">
        <f>IF(M22="","",M22 )</f>
        <v/>
      </c>
      <c r="AA22" s="516"/>
      <c r="AB22" s="516"/>
      <c r="AC22" s="516"/>
    </row>
    <row r="23" spans="1:35" ht="0.2" customHeight="1">
      <c r="A23" s="727"/>
      <c r="B23" s="727"/>
      <c r="C23" s="727"/>
      <c r="D23" s="727"/>
      <c r="E23" s="727"/>
      <c r="F23" s="552"/>
      <c r="G23" s="552"/>
      <c r="H23" s="552"/>
      <c r="I23" s="721"/>
      <c r="J23" s="721"/>
      <c r="K23" s="441"/>
      <c r="L23" s="247"/>
      <c r="M23" s="257"/>
      <c r="N23" s="692"/>
      <c r="O23" s="440"/>
      <c r="P23" s="437"/>
      <c r="Q23" s="438" t="str">
        <f>R22 &amp; "-" &amp; U22</f>
        <v>-нет</v>
      </c>
      <c r="R23" s="689"/>
      <c r="S23" s="691"/>
      <c r="T23" s="689"/>
      <c r="U23" s="691"/>
      <c r="V23" s="412"/>
      <c r="W23" s="243"/>
      <c r="AA23" s="516"/>
    </row>
    <row r="24" spans="1:35" customFormat="1" ht="15" customHeight="1">
      <c r="A24" s="727"/>
      <c r="B24" s="727"/>
      <c r="C24" s="727"/>
      <c r="D24" s="727"/>
      <c r="E24" s="727"/>
      <c r="F24" s="552"/>
      <c r="G24" s="552"/>
      <c r="H24" s="552"/>
      <c r="I24" s="721"/>
      <c r="J24" s="721"/>
      <c r="K24" s="568"/>
      <c r="L24" s="145"/>
      <c r="M24" s="227" t="s">
        <v>974</v>
      </c>
      <c r="N24" s="235"/>
      <c r="O24" s="206"/>
      <c r="P24" s="206"/>
      <c r="Q24" s="206"/>
      <c r="R24" s="207"/>
      <c r="S24" s="208"/>
      <c r="T24" s="208"/>
      <c r="U24" s="208"/>
      <c r="V24" s="208"/>
      <c r="W24" s="239"/>
      <c r="X24" s="456"/>
      <c r="Y24" s="456"/>
      <c r="Z24" s="456"/>
      <c r="AA24" s="516"/>
      <c r="AB24" s="456"/>
      <c r="AC24" s="439"/>
      <c r="AD24" s="439"/>
      <c r="AE24" s="439"/>
      <c r="AF24" s="439"/>
      <c r="AG24" s="439"/>
      <c r="AH24" s="439"/>
      <c r="AI24" s="43"/>
    </row>
    <row r="25" spans="1:35" customFormat="1" ht="15" customHeight="1">
      <c r="A25" s="727"/>
      <c r="B25" s="727"/>
      <c r="C25" s="727"/>
      <c r="D25" s="727"/>
      <c r="E25" s="552"/>
      <c r="F25" s="566"/>
      <c r="G25" s="566"/>
      <c r="H25" s="566"/>
      <c r="I25" s="721"/>
      <c r="J25" s="100"/>
      <c r="K25" s="568"/>
      <c r="L25" s="145"/>
      <c r="M25" s="215" t="s">
        <v>23</v>
      </c>
      <c r="N25" s="235"/>
      <c r="O25" s="206"/>
      <c r="P25" s="206"/>
      <c r="Q25" s="206"/>
      <c r="R25" s="207"/>
      <c r="S25" s="208"/>
      <c r="T25" s="208"/>
      <c r="U25" s="235"/>
      <c r="V25" s="208"/>
      <c r="W25" s="240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</row>
    <row r="26" spans="1:35" customFormat="1" ht="15" customHeight="1">
      <c r="A26" s="727"/>
      <c r="B26" s="727"/>
      <c r="C26" s="727"/>
      <c r="D26" s="552"/>
      <c r="E26" s="556"/>
      <c r="F26" s="566"/>
      <c r="G26" s="566"/>
      <c r="H26" s="566"/>
      <c r="I26" s="253"/>
      <c r="J26" s="100"/>
      <c r="K26" s="232"/>
      <c r="L26" s="145"/>
      <c r="M26" s="214" t="s">
        <v>975</v>
      </c>
      <c r="N26" s="235"/>
      <c r="O26" s="206"/>
      <c r="P26" s="206"/>
      <c r="Q26" s="206"/>
      <c r="R26" s="207"/>
      <c r="S26" s="208"/>
      <c r="T26" s="208"/>
      <c r="U26" s="235"/>
      <c r="V26" s="208"/>
      <c r="W26" s="240"/>
      <c r="X26" s="456"/>
      <c r="Y26" s="456"/>
      <c r="Z26" s="456"/>
      <c r="AA26" s="456"/>
      <c r="AB26" s="456"/>
      <c r="AC26" s="456"/>
      <c r="AD26" s="456"/>
      <c r="AE26" s="456"/>
      <c r="AF26" s="456"/>
      <c r="AG26" s="456"/>
      <c r="AH26" s="456"/>
    </row>
    <row r="27" spans="1:35" customFormat="1" ht="15" customHeight="1">
      <c r="A27" s="727"/>
      <c r="B27" s="727"/>
      <c r="C27" s="552"/>
      <c r="D27" s="552"/>
      <c r="E27" s="556"/>
      <c r="F27" s="566"/>
      <c r="G27" s="566"/>
      <c r="H27" s="566"/>
      <c r="I27" s="253"/>
      <c r="J27" s="100"/>
      <c r="K27" s="232"/>
      <c r="L27" s="145"/>
      <c r="M27" s="213" t="s">
        <v>982</v>
      </c>
      <c r="N27" s="208"/>
      <c r="O27" s="213"/>
      <c r="P27" s="213"/>
      <c r="Q27" s="213"/>
      <c r="R27" s="207"/>
      <c r="S27" s="208"/>
      <c r="T27" s="208"/>
      <c r="U27" s="235"/>
      <c r="V27" s="208"/>
      <c r="W27" s="240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</row>
    <row r="28" spans="1:35" customFormat="1" ht="15" customHeight="1">
      <c r="A28" s="727"/>
      <c r="B28" s="552"/>
      <c r="C28" s="556"/>
      <c r="D28" s="556"/>
      <c r="E28" s="556"/>
      <c r="F28" s="566"/>
      <c r="G28" s="566"/>
      <c r="H28" s="566"/>
      <c r="I28" s="253"/>
      <c r="J28" s="100"/>
      <c r="K28" s="232"/>
      <c r="L28" s="145"/>
      <c r="M28" s="229" t="s">
        <v>35</v>
      </c>
      <c r="N28" s="208"/>
      <c r="O28" s="213"/>
      <c r="P28" s="213"/>
      <c r="Q28" s="213"/>
      <c r="R28" s="207"/>
      <c r="S28" s="208"/>
      <c r="T28" s="208"/>
      <c r="U28" s="235"/>
      <c r="V28" s="208"/>
      <c r="W28" s="240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</row>
    <row r="29" spans="1:35" customFormat="1" ht="15" customHeight="1">
      <c r="A29" s="456"/>
      <c r="B29" s="456"/>
      <c r="C29" s="456"/>
      <c r="D29" s="456"/>
      <c r="E29" s="557"/>
      <c r="F29" s="456"/>
      <c r="G29" s="456"/>
      <c r="H29" s="456"/>
      <c r="I29" s="232"/>
      <c r="J29" s="100"/>
      <c r="K29" s="232"/>
      <c r="L29" s="145"/>
      <c r="M29" s="266" t="s">
        <v>362</v>
      </c>
      <c r="N29" s="208"/>
      <c r="O29" s="213"/>
      <c r="P29" s="213"/>
      <c r="Q29" s="213"/>
      <c r="R29" s="207"/>
      <c r="S29" s="208"/>
      <c r="T29" s="208"/>
      <c r="U29" s="235"/>
      <c r="V29" s="208"/>
      <c r="W29" s="240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</row>
  </sheetData>
  <sheetProtection password="FA9C" sheet="1" objects="1" scenarios="1" formatColumns="0" formatRows="0"/>
  <dataConsolidate/>
  <mergeCells count="35">
    <mergeCell ref="A17:A28"/>
    <mergeCell ref="B18:B27"/>
    <mergeCell ref="C19:C26"/>
    <mergeCell ref="D20:D25"/>
    <mergeCell ref="I20:I25"/>
    <mergeCell ref="E21:E24"/>
    <mergeCell ref="J21:J24"/>
    <mergeCell ref="O19:V19"/>
    <mergeCell ref="O18:V18"/>
    <mergeCell ref="O17:V17"/>
    <mergeCell ref="L5:U5"/>
    <mergeCell ref="L10:M10"/>
    <mergeCell ref="M13:M15"/>
    <mergeCell ref="L13:L15"/>
    <mergeCell ref="L6:U6"/>
    <mergeCell ref="L11:M11"/>
    <mergeCell ref="L9:M9"/>
    <mergeCell ref="O12:U12"/>
    <mergeCell ref="W13:W15"/>
    <mergeCell ref="V13:V15"/>
    <mergeCell ref="P14:Q14"/>
    <mergeCell ref="O14:O15"/>
    <mergeCell ref="R13:T14"/>
    <mergeCell ref="S15:T15"/>
    <mergeCell ref="U13:U15"/>
    <mergeCell ref="O13:Q13"/>
    <mergeCell ref="R22:R23"/>
    <mergeCell ref="S22:S23"/>
    <mergeCell ref="U22:U23"/>
    <mergeCell ref="N22:N23"/>
    <mergeCell ref="N13:N15"/>
    <mergeCell ref="S16:T16"/>
    <mergeCell ref="T22:T23"/>
    <mergeCell ref="O21:V21"/>
    <mergeCell ref="O20:V20"/>
  </mergeCells>
  <phoneticPr fontId="8" type="noConversion"/>
  <dataValidations count="8">
    <dataValidation allowBlank="1" sqref="S24:S29"/>
    <dataValidation allowBlank="1" promptTitle="checkPeriodRange" sqref="Q2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2:R23 T22:T23"/>
    <dataValidation allowBlank="1" showInputMessage="1" showErrorMessage="1" prompt="Для выбора выполните двойной щелчок левой клавиши мыши по соответствующей ячейке." sqref="U22:U23 S22:S23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W17:W23">
      <formula1>900</formula1>
    </dataValidation>
    <dataValidation type="list" allowBlank="1" showInputMessage="1" showErrorMessage="1" errorTitle="Ошибка" error="Выберите значение из списка" sqref="O21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изнака дифференциации" sqref="O20:V20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310611" r:id="rId4" name="chkMultiAdd"/>
  </controls>
</worksheet>
</file>

<file path=xl/worksheets/sheet50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177"/>
  <sheetViews>
    <sheetView showGridLines="0" zoomScaleNormal="100" workbookViewId="0"/>
  </sheetViews>
  <sheetFormatPr defaultRowHeight="11.25"/>
  <sheetData>
    <row r="1" spans="1:4">
      <c r="A1" t="s">
        <v>503</v>
      </c>
      <c r="B1" t="s">
        <v>504</v>
      </c>
      <c r="C1" t="s">
        <v>505</v>
      </c>
      <c r="D1" t="s">
        <v>506</v>
      </c>
    </row>
    <row r="2" spans="1:4">
      <c r="A2">
        <v>1</v>
      </c>
      <c r="B2" t="s">
        <v>558</v>
      </c>
      <c r="C2" t="s">
        <v>558</v>
      </c>
      <c r="D2" t="s">
        <v>559</v>
      </c>
    </row>
    <row r="3" spans="1:4">
      <c r="A3">
        <v>2</v>
      </c>
      <c r="B3" t="s">
        <v>558</v>
      </c>
      <c r="C3" t="s">
        <v>734</v>
      </c>
      <c r="D3" t="s">
        <v>735</v>
      </c>
    </row>
    <row r="4" spans="1:4">
      <c r="A4">
        <v>3</v>
      </c>
      <c r="B4" t="s">
        <v>558</v>
      </c>
      <c r="C4" t="s">
        <v>560</v>
      </c>
      <c r="D4" t="s">
        <v>561</v>
      </c>
    </row>
    <row r="5" spans="1:4">
      <c r="A5">
        <v>4</v>
      </c>
      <c r="B5" t="s">
        <v>558</v>
      </c>
      <c r="C5" t="s">
        <v>736</v>
      </c>
      <c r="D5" t="s">
        <v>737</v>
      </c>
    </row>
    <row r="6" spans="1:4">
      <c r="A6">
        <v>5</v>
      </c>
      <c r="B6" t="s">
        <v>558</v>
      </c>
      <c r="C6" t="s">
        <v>670</v>
      </c>
      <c r="D6" t="s">
        <v>671</v>
      </c>
    </row>
    <row r="7" spans="1:4">
      <c r="A7">
        <v>6</v>
      </c>
      <c r="B7" t="s">
        <v>558</v>
      </c>
      <c r="C7" t="s">
        <v>738</v>
      </c>
      <c r="D7" t="s">
        <v>739</v>
      </c>
    </row>
    <row r="8" spans="1:4">
      <c r="A8">
        <v>7</v>
      </c>
      <c r="B8" t="s">
        <v>558</v>
      </c>
      <c r="C8" t="s">
        <v>740</v>
      </c>
      <c r="D8" t="s">
        <v>741</v>
      </c>
    </row>
    <row r="9" spans="1:4">
      <c r="A9">
        <v>8</v>
      </c>
      <c r="B9" t="s">
        <v>558</v>
      </c>
      <c r="C9" t="s">
        <v>742</v>
      </c>
      <c r="D9" t="s">
        <v>743</v>
      </c>
    </row>
    <row r="10" spans="1:4">
      <c r="A10">
        <v>9</v>
      </c>
      <c r="B10" t="s">
        <v>558</v>
      </c>
      <c r="C10" t="s">
        <v>678</v>
      </c>
      <c r="D10" t="s">
        <v>679</v>
      </c>
    </row>
    <row r="11" spans="1:4">
      <c r="A11">
        <v>10</v>
      </c>
      <c r="B11" t="s">
        <v>558</v>
      </c>
      <c r="C11" t="s">
        <v>744</v>
      </c>
      <c r="D11" t="s">
        <v>745</v>
      </c>
    </row>
    <row r="12" spans="1:4">
      <c r="A12">
        <v>11</v>
      </c>
      <c r="B12" t="s">
        <v>558</v>
      </c>
      <c r="C12" t="s">
        <v>746</v>
      </c>
      <c r="D12" t="s">
        <v>747</v>
      </c>
    </row>
    <row r="13" spans="1:4">
      <c r="A13">
        <v>12</v>
      </c>
      <c r="B13" t="s">
        <v>558</v>
      </c>
      <c r="C13" t="s">
        <v>748</v>
      </c>
      <c r="D13" t="s">
        <v>749</v>
      </c>
    </row>
    <row r="14" spans="1:4">
      <c r="A14">
        <v>13</v>
      </c>
      <c r="B14" t="s">
        <v>558</v>
      </c>
      <c r="C14" t="s">
        <v>750</v>
      </c>
      <c r="D14" t="s">
        <v>751</v>
      </c>
    </row>
    <row r="15" spans="1:4">
      <c r="A15">
        <v>14</v>
      </c>
      <c r="B15" t="s">
        <v>558</v>
      </c>
      <c r="C15" t="s">
        <v>752</v>
      </c>
      <c r="D15" t="s">
        <v>753</v>
      </c>
    </row>
    <row r="16" spans="1:4">
      <c r="A16">
        <v>15</v>
      </c>
      <c r="B16" t="s">
        <v>558</v>
      </c>
      <c r="C16" t="s">
        <v>754</v>
      </c>
      <c r="D16" t="s">
        <v>755</v>
      </c>
    </row>
    <row r="17" spans="1:4">
      <c r="A17">
        <v>16</v>
      </c>
      <c r="B17" t="s">
        <v>558</v>
      </c>
      <c r="C17" t="s">
        <v>756</v>
      </c>
      <c r="D17" t="s">
        <v>757</v>
      </c>
    </row>
    <row r="18" spans="1:4">
      <c r="A18">
        <v>17</v>
      </c>
      <c r="B18" t="s">
        <v>554</v>
      </c>
      <c r="C18" t="s">
        <v>758</v>
      </c>
      <c r="D18" t="s">
        <v>759</v>
      </c>
    </row>
    <row r="19" spans="1:4">
      <c r="A19">
        <v>18</v>
      </c>
      <c r="B19" t="s">
        <v>554</v>
      </c>
      <c r="C19" t="s">
        <v>719</v>
      </c>
      <c r="D19" t="s">
        <v>720</v>
      </c>
    </row>
    <row r="20" spans="1:4">
      <c r="A20">
        <v>19</v>
      </c>
      <c r="B20" t="s">
        <v>554</v>
      </c>
      <c r="C20" t="s">
        <v>760</v>
      </c>
      <c r="D20" t="s">
        <v>761</v>
      </c>
    </row>
    <row r="21" spans="1:4">
      <c r="A21">
        <v>20</v>
      </c>
      <c r="B21" t="s">
        <v>554</v>
      </c>
      <c r="C21" t="s">
        <v>554</v>
      </c>
      <c r="D21" t="s">
        <v>555</v>
      </c>
    </row>
    <row r="22" spans="1:4">
      <c r="A22">
        <v>21</v>
      </c>
      <c r="B22" t="s">
        <v>554</v>
      </c>
      <c r="C22" t="s">
        <v>762</v>
      </c>
      <c r="D22" t="s">
        <v>763</v>
      </c>
    </row>
    <row r="23" spans="1:4">
      <c r="A23">
        <v>22</v>
      </c>
      <c r="B23" t="s">
        <v>554</v>
      </c>
      <c r="C23" t="s">
        <v>764</v>
      </c>
      <c r="D23" t="s">
        <v>765</v>
      </c>
    </row>
    <row r="24" spans="1:4">
      <c r="A24">
        <v>23</v>
      </c>
      <c r="B24" t="s">
        <v>554</v>
      </c>
      <c r="C24" t="s">
        <v>766</v>
      </c>
      <c r="D24" t="s">
        <v>767</v>
      </c>
    </row>
    <row r="25" spans="1:4">
      <c r="A25">
        <v>24</v>
      </c>
      <c r="B25" t="s">
        <v>554</v>
      </c>
      <c r="C25" t="s">
        <v>768</v>
      </c>
      <c r="D25" t="s">
        <v>769</v>
      </c>
    </row>
    <row r="26" spans="1:4">
      <c r="A26">
        <v>25</v>
      </c>
      <c r="B26" t="s">
        <v>554</v>
      </c>
      <c r="C26" t="s">
        <v>770</v>
      </c>
      <c r="D26" t="s">
        <v>771</v>
      </c>
    </row>
    <row r="27" spans="1:4">
      <c r="A27">
        <v>26</v>
      </c>
      <c r="B27" t="s">
        <v>554</v>
      </c>
      <c r="C27" t="s">
        <v>556</v>
      </c>
      <c r="D27" t="s">
        <v>557</v>
      </c>
    </row>
    <row r="28" spans="1:4">
      <c r="A28">
        <v>27</v>
      </c>
      <c r="B28" t="s">
        <v>554</v>
      </c>
      <c r="C28" t="s">
        <v>772</v>
      </c>
      <c r="D28" t="s">
        <v>773</v>
      </c>
    </row>
    <row r="29" spans="1:4">
      <c r="A29">
        <v>28</v>
      </c>
      <c r="B29" t="s">
        <v>554</v>
      </c>
      <c r="C29" t="s">
        <v>774</v>
      </c>
      <c r="D29" t="s">
        <v>775</v>
      </c>
    </row>
    <row r="30" spans="1:4">
      <c r="A30">
        <v>29</v>
      </c>
      <c r="B30" t="s">
        <v>554</v>
      </c>
      <c r="C30" t="s">
        <v>776</v>
      </c>
      <c r="D30" t="s">
        <v>777</v>
      </c>
    </row>
    <row r="31" spans="1:4">
      <c r="A31">
        <v>30</v>
      </c>
      <c r="B31" t="s">
        <v>554</v>
      </c>
      <c r="C31" t="s">
        <v>698</v>
      </c>
      <c r="D31" t="s">
        <v>699</v>
      </c>
    </row>
    <row r="32" spans="1:4">
      <c r="A32">
        <v>31</v>
      </c>
      <c r="B32" t="s">
        <v>554</v>
      </c>
      <c r="C32" t="s">
        <v>778</v>
      </c>
      <c r="D32" t="s">
        <v>779</v>
      </c>
    </row>
    <row r="33" spans="1:4">
      <c r="A33">
        <v>32</v>
      </c>
      <c r="B33" t="s">
        <v>554</v>
      </c>
      <c r="C33" t="s">
        <v>780</v>
      </c>
      <c r="D33" t="s">
        <v>781</v>
      </c>
    </row>
    <row r="34" spans="1:4">
      <c r="A34">
        <v>33</v>
      </c>
      <c r="B34" t="s">
        <v>554</v>
      </c>
      <c r="C34" t="s">
        <v>782</v>
      </c>
      <c r="D34" t="s">
        <v>783</v>
      </c>
    </row>
    <row r="35" spans="1:4">
      <c r="A35">
        <v>34</v>
      </c>
      <c r="B35" t="s">
        <v>554</v>
      </c>
      <c r="C35" t="s">
        <v>784</v>
      </c>
      <c r="D35" t="s">
        <v>785</v>
      </c>
    </row>
    <row r="36" spans="1:4">
      <c r="A36">
        <v>35</v>
      </c>
      <c r="B36" t="s">
        <v>554</v>
      </c>
      <c r="C36" t="s">
        <v>786</v>
      </c>
      <c r="D36" t="s">
        <v>787</v>
      </c>
    </row>
    <row r="37" spans="1:4">
      <c r="A37">
        <v>36</v>
      </c>
      <c r="B37" t="s">
        <v>554</v>
      </c>
      <c r="C37" t="s">
        <v>704</v>
      </c>
      <c r="D37" t="s">
        <v>705</v>
      </c>
    </row>
    <row r="38" spans="1:4">
      <c r="A38">
        <v>37</v>
      </c>
      <c r="B38" t="s">
        <v>554</v>
      </c>
      <c r="C38" t="s">
        <v>788</v>
      </c>
      <c r="D38" t="s">
        <v>789</v>
      </c>
    </row>
    <row r="39" spans="1:4">
      <c r="A39">
        <v>38</v>
      </c>
      <c r="B39" t="s">
        <v>554</v>
      </c>
      <c r="C39" t="s">
        <v>790</v>
      </c>
      <c r="D39" t="s">
        <v>791</v>
      </c>
    </row>
    <row r="40" spans="1:4">
      <c r="A40">
        <v>39</v>
      </c>
      <c r="B40" t="s">
        <v>688</v>
      </c>
      <c r="C40" t="s">
        <v>688</v>
      </c>
      <c r="D40" t="s">
        <v>689</v>
      </c>
    </row>
    <row r="41" spans="1:4">
      <c r="A41">
        <v>40</v>
      </c>
      <c r="B41" t="s">
        <v>572</v>
      </c>
      <c r="C41" t="s">
        <v>574</v>
      </c>
      <c r="D41" t="s">
        <v>575</v>
      </c>
    </row>
    <row r="42" spans="1:4">
      <c r="A42">
        <v>41</v>
      </c>
      <c r="B42" t="s">
        <v>572</v>
      </c>
      <c r="C42" t="s">
        <v>792</v>
      </c>
      <c r="D42" t="s">
        <v>793</v>
      </c>
    </row>
    <row r="43" spans="1:4">
      <c r="A43">
        <v>42</v>
      </c>
      <c r="B43" t="s">
        <v>572</v>
      </c>
      <c r="C43" t="s">
        <v>576</v>
      </c>
      <c r="D43" t="s">
        <v>577</v>
      </c>
    </row>
    <row r="44" spans="1:4">
      <c r="A44">
        <v>43</v>
      </c>
      <c r="B44" t="s">
        <v>572</v>
      </c>
      <c r="C44" t="s">
        <v>794</v>
      </c>
      <c r="D44" t="s">
        <v>795</v>
      </c>
    </row>
    <row r="45" spans="1:4">
      <c r="A45">
        <v>44</v>
      </c>
      <c r="B45" t="s">
        <v>572</v>
      </c>
      <c r="C45" t="s">
        <v>572</v>
      </c>
      <c r="D45" t="s">
        <v>573</v>
      </c>
    </row>
    <row r="46" spans="1:4">
      <c r="A46">
        <v>45</v>
      </c>
      <c r="B46" t="s">
        <v>572</v>
      </c>
      <c r="C46" t="s">
        <v>578</v>
      </c>
      <c r="D46" t="s">
        <v>579</v>
      </c>
    </row>
    <row r="47" spans="1:4">
      <c r="A47">
        <v>46</v>
      </c>
      <c r="B47" t="s">
        <v>572</v>
      </c>
      <c r="C47" t="s">
        <v>616</v>
      </c>
      <c r="D47" t="s">
        <v>617</v>
      </c>
    </row>
    <row r="48" spans="1:4">
      <c r="A48">
        <v>47</v>
      </c>
      <c r="B48" t="s">
        <v>572</v>
      </c>
      <c r="C48" t="s">
        <v>796</v>
      </c>
      <c r="D48" t="s">
        <v>797</v>
      </c>
    </row>
    <row r="49" spans="1:4">
      <c r="A49">
        <v>48</v>
      </c>
      <c r="B49" t="s">
        <v>572</v>
      </c>
      <c r="C49" t="s">
        <v>636</v>
      </c>
      <c r="D49" t="s">
        <v>637</v>
      </c>
    </row>
    <row r="50" spans="1:4">
      <c r="A50">
        <v>49</v>
      </c>
      <c r="B50" t="s">
        <v>572</v>
      </c>
      <c r="C50" t="s">
        <v>580</v>
      </c>
      <c r="D50" t="s">
        <v>581</v>
      </c>
    </row>
    <row r="51" spans="1:4">
      <c r="A51">
        <v>50</v>
      </c>
      <c r="B51" t="s">
        <v>572</v>
      </c>
      <c r="C51" t="s">
        <v>596</v>
      </c>
      <c r="D51" t="s">
        <v>597</v>
      </c>
    </row>
    <row r="52" spans="1:4">
      <c r="A52">
        <v>51</v>
      </c>
      <c r="B52" t="s">
        <v>572</v>
      </c>
      <c r="C52" t="s">
        <v>582</v>
      </c>
      <c r="D52" t="s">
        <v>583</v>
      </c>
    </row>
    <row r="53" spans="1:4">
      <c r="A53">
        <v>52</v>
      </c>
      <c r="B53" t="s">
        <v>572</v>
      </c>
      <c r="C53" t="s">
        <v>584</v>
      </c>
      <c r="D53" t="s">
        <v>585</v>
      </c>
    </row>
    <row r="54" spans="1:4">
      <c r="A54">
        <v>53</v>
      </c>
      <c r="B54" t="s">
        <v>572</v>
      </c>
      <c r="C54" t="s">
        <v>798</v>
      </c>
      <c r="D54" t="s">
        <v>799</v>
      </c>
    </row>
    <row r="55" spans="1:4">
      <c r="A55">
        <v>54</v>
      </c>
      <c r="B55" t="s">
        <v>572</v>
      </c>
      <c r="C55" t="s">
        <v>638</v>
      </c>
      <c r="D55" t="s">
        <v>721</v>
      </c>
    </row>
    <row r="56" spans="1:4">
      <c r="A56">
        <v>55</v>
      </c>
      <c r="B56" t="s">
        <v>566</v>
      </c>
      <c r="C56" t="s">
        <v>566</v>
      </c>
      <c r="D56" t="s">
        <v>567</v>
      </c>
    </row>
    <row r="57" spans="1:4">
      <c r="A57">
        <v>56</v>
      </c>
      <c r="B57" t="s">
        <v>588</v>
      </c>
      <c r="C57" t="s">
        <v>707</v>
      </c>
      <c r="D57" t="s">
        <v>708</v>
      </c>
    </row>
    <row r="58" spans="1:4">
      <c r="A58">
        <v>57</v>
      </c>
      <c r="B58" t="s">
        <v>588</v>
      </c>
      <c r="C58" t="s">
        <v>800</v>
      </c>
      <c r="D58" t="s">
        <v>801</v>
      </c>
    </row>
    <row r="59" spans="1:4">
      <c r="A59">
        <v>58</v>
      </c>
      <c r="B59" t="s">
        <v>588</v>
      </c>
      <c r="C59" t="s">
        <v>628</v>
      </c>
      <c r="D59" t="s">
        <v>629</v>
      </c>
    </row>
    <row r="60" spans="1:4">
      <c r="A60">
        <v>59</v>
      </c>
      <c r="B60" t="s">
        <v>588</v>
      </c>
      <c r="C60" t="s">
        <v>590</v>
      </c>
      <c r="D60" t="s">
        <v>591</v>
      </c>
    </row>
    <row r="61" spans="1:4">
      <c r="A61">
        <v>60</v>
      </c>
      <c r="B61" t="s">
        <v>588</v>
      </c>
      <c r="C61" t="s">
        <v>588</v>
      </c>
      <c r="D61" t="s">
        <v>589</v>
      </c>
    </row>
    <row r="62" spans="1:4">
      <c r="A62">
        <v>61</v>
      </c>
      <c r="B62" t="s">
        <v>588</v>
      </c>
      <c r="C62" t="s">
        <v>660</v>
      </c>
      <c r="D62" t="s">
        <v>661</v>
      </c>
    </row>
    <row r="63" spans="1:4">
      <c r="A63">
        <v>62</v>
      </c>
      <c r="B63" t="s">
        <v>588</v>
      </c>
      <c r="C63" t="s">
        <v>711</v>
      </c>
      <c r="D63" t="s">
        <v>712</v>
      </c>
    </row>
    <row r="64" spans="1:4">
      <c r="A64">
        <v>63</v>
      </c>
      <c r="B64" t="s">
        <v>588</v>
      </c>
      <c r="C64" t="s">
        <v>672</v>
      </c>
      <c r="D64" t="s">
        <v>673</v>
      </c>
    </row>
    <row r="65" spans="1:4">
      <c r="A65">
        <v>64</v>
      </c>
      <c r="B65" t="s">
        <v>588</v>
      </c>
      <c r="C65" t="s">
        <v>802</v>
      </c>
      <c r="D65" t="s">
        <v>803</v>
      </c>
    </row>
    <row r="66" spans="1:4">
      <c r="A66">
        <v>65</v>
      </c>
      <c r="B66" t="s">
        <v>588</v>
      </c>
      <c r="C66" t="s">
        <v>804</v>
      </c>
      <c r="D66" t="s">
        <v>805</v>
      </c>
    </row>
    <row r="67" spans="1:4">
      <c r="A67">
        <v>66</v>
      </c>
      <c r="B67" t="s">
        <v>588</v>
      </c>
      <c r="C67" t="s">
        <v>608</v>
      </c>
      <c r="D67" t="s">
        <v>609</v>
      </c>
    </row>
    <row r="68" spans="1:4">
      <c r="A68">
        <v>67</v>
      </c>
      <c r="B68" t="s">
        <v>588</v>
      </c>
      <c r="C68" t="s">
        <v>612</v>
      </c>
      <c r="D68" t="s">
        <v>613</v>
      </c>
    </row>
    <row r="69" spans="1:4">
      <c r="A69">
        <v>68</v>
      </c>
      <c r="B69" t="s">
        <v>588</v>
      </c>
      <c r="C69" t="s">
        <v>614</v>
      </c>
      <c r="D69" t="s">
        <v>615</v>
      </c>
    </row>
    <row r="70" spans="1:4">
      <c r="A70">
        <v>69</v>
      </c>
      <c r="B70" t="s">
        <v>588</v>
      </c>
      <c r="C70" t="s">
        <v>604</v>
      </c>
      <c r="D70" t="s">
        <v>605</v>
      </c>
    </row>
    <row r="71" spans="1:4">
      <c r="A71">
        <v>70</v>
      </c>
      <c r="B71" t="s">
        <v>588</v>
      </c>
      <c r="C71" t="s">
        <v>806</v>
      </c>
      <c r="D71" t="s">
        <v>807</v>
      </c>
    </row>
    <row r="72" spans="1:4">
      <c r="A72">
        <v>71</v>
      </c>
      <c r="B72" t="s">
        <v>588</v>
      </c>
      <c r="C72" t="s">
        <v>808</v>
      </c>
      <c r="D72" t="s">
        <v>809</v>
      </c>
    </row>
    <row r="73" spans="1:4">
      <c r="A73">
        <v>72</v>
      </c>
      <c r="B73" t="s">
        <v>588</v>
      </c>
      <c r="C73" t="s">
        <v>638</v>
      </c>
      <c r="D73" t="s">
        <v>639</v>
      </c>
    </row>
    <row r="74" spans="1:4">
      <c r="A74">
        <v>73</v>
      </c>
      <c r="B74" t="s">
        <v>588</v>
      </c>
      <c r="C74" t="s">
        <v>634</v>
      </c>
      <c r="D74" t="s">
        <v>635</v>
      </c>
    </row>
    <row r="75" spans="1:4">
      <c r="A75">
        <v>74</v>
      </c>
      <c r="B75" t="s">
        <v>568</v>
      </c>
      <c r="C75" t="s">
        <v>810</v>
      </c>
      <c r="D75" t="s">
        <v>811</v>
      </c>
    </row>
    <row r="76" spans="1:4">
      <c r="A76">
        <v>75</v>
      </c>
      <c r="B76" t="s">
        <v>568</v>
      </c>
      <c r="C76" t="s">
        <v>812</v>
      </c>
      <c r="D76" t="s">
        <v>813</v>
      </c>
    </row>
    <row r="77" spans="1:4">
      <c r="A77">
        <v>76</v>
      </c>
      <c r="B77" t="s">
        <v>568</v>
      </c>
      <c r="C77" t="s">
        <v>814</v>
      </c>
      <c r="D77" t="s">
        <v>815</v>
      </c>
    </row>
    <row r="78" spans="1:4">
      <c r="A78">
        <v>77</v>
      </c>
      <c r="B78" t="s">
        <v>568</v>
      </c>
      <c r="C78" t="s">
        <v>594</v>
      </c>
      <c r="D78" t="s">
        <v>595</v>
      </c>
    </row>
    <row r="79" spans="1:4">
      <c r="A79">
        <v>78</v>
      </c>
      <c r="B79" t="s">
        <v>568</v>
      </c>
      <c r="C79" t="s">
        <v>568</v>
      </c>
      <c r="D79" t="s">
        <v>569</v>
      </c>
    </row>
    <row r="80" spans="1:4">
      <c r="A80">
        <v>79</v>
      </c>
      <c r="B80" t="s">
        <v>568</v>
      </c>
      <c r="C80" t="s">
        <v>626</v>
      </c>
      <c r="D80" t="s">
        <v>627</v>
      </c>
    </row>
    <row r="81" spans="1:4">
      <c r="A81">
        <v>80</v>
      </c>
      <c r="B81" t="s">
        <v>568</v>
      </c>
      <c r="C81" t="s">
        <v>816</v>
      </c>
      <c r="D81" t="s">
        <v>817</v>
      </c>
    </row>
    <row r="82" spans="1:4">
      <c r="A82">
        <v>81</v>
      </c>
      <c r="B82" t="s">
        <v>568</v>
      </c>
      <c r="C82" t="s">
        <v>818</v>
      </c>
      <c r="D82" t="s">
        <v>819</v>
      </c>
    </row>
    <row r="83" spans="1:4">
      <c r="A83">
        <v>82</v>
      </c>
      <c r="B83" t="s">
        <v>568</v>
      </c>
      <c r="C83" t="s">
        <v>820</v>
      </c>
      <c r="D83" t="s">
        <v>821</v>
      </c>
    </row>
    <row r="84" spans="1:4">
      <c r="A84">
        <v>83</v>
      </c>
      <c r="B84" t="s">
        <v>568</v>
      </c>
      <c r="C84" t="s">
        <v>656</v>
      </c>
      <c r="D84" t="s">
        <v>657</v>
      </c>
    </row>
    <row r="85" spans="1:4">
      <c r="A85">
        <v>84</v>
      </c>
      <c r="B85" t="s">
        <v>568</v>
      </c>
      <c r="C85" t="s">
        <v>654</v>
      </c>
      <c r="D85" t="s">
        <v>655</v>
      </c>
    </row>
    <row r="86" spans="1:4">
      <c r="A86">
        <v>85</v>
      </c>
      <c r="B86" t="s">
        <v>568</v>
      </c>
      <c r="C86" t="s">
        <v>822</v>
      </c>
      <c r="D86" t="s">
        <v>823</v>
      </c>
    </row>
    <row r="87" spans="1:4">
      <c r="A87">
        <v>86</v>
      </c>
      <c r="B87" t="s">
        <v>568</v>
      </c>
      <c r="C87" t="s">
        <v>610</v>
      </c>
      <c r="D87" t="s">
        <v>611</v>
      </c>
    </row>
    <row r="88" spans="1:4">
      <c r="A88">
        <v>87</v>
      </c>
      <c r="B88" t="s">
        <v>568</v>
      </c>
      <c r="C88" t="s">
        <v>618</v>
      </c>
      <c r="D88" t="s">
        <v>619</v>
      </c>
    </row>
    <row r="89" spans="1:4">
      <c r="A89">
        <v>88</v>
      </c>
      <c r="B89" t="s">
        <v>568</v>
      </c>
      <c r="C89" t="s">
        <v>824</v>
      </c>
      <c r="D89" t="s">
        <v>825</v>
      </c>
    </row>
    <row r="90" spans="1:4">
      <c r="A90">
        <v>89</v>
      </c>
      <c r="B90" t="s">
        <v>568</v>
      </c>
      <c r="C90" t="s">
        <v>658</v>
      </c>
      <c r="D90" t="s">
        <v>659</v>
      </c>
    </row>
    <row r="91" spans="1:4">
      <c r="A91">
        <v>90</v>
      </c>
      <c r="B91" t="s">
        <v>568</v>
      </c>
      <c r="C91" t="s">
        <v>570</v>
      </c>
      <c r="D91" t="s">
        <v>571</v>
      </c>
    </row>
    <row r="92" spans="1:4">
      <c r="A92">
        <v>91</v>
      </c>
      <c r="B92" t="s">
        <v>568</v>
      </c>
      <c r="C92" t="s">
        <v>652</v>
      </c>
      <c r="D92" t="s">
        <v>653</v>
      </c>
    </row>
    <row r="93" spans="1:4">
      <c r="A93">
        <v>92</v>
      </c>
      <c r="B93" t="s">
        <v>568</v>
      </c>
      <c r="C93" t="s">
        <v>826</v>
      </c>
      <c r="D93" t="s">
        <v>827</v>
      </c>
    </row>
    <row r="94" spans="1:4">
      <c r="A94">
        <v>93</v>
      </c>
      <c r="B94" t="s">
        <v>568</v>
      </c>
      <c r="C94" t="s">
        <v>828</v>
      </c>
      <c r="D94" t="s">
        <v>829</v>
      </c>
    </row>
    <row r="95" spans="1:4">
      <c r="A95">
        <v>94</v>
      </c>
      <c r="B95" t="s">
        <v>648</v>
      </c>
      <c r="C95" t="s">
        <v>722</v>
      </c>
      <c r="D95" t="s">
        <v>723</v>
      </c>
    </row>
    <row r="96" spans="1:4">
      <c r="A96">
        <v>95</v>
      </c>
      <c r="B96" t="s">
        <v>648</v>
      </c>
      <c r="C96" t="s">
        <v>686</v>
      </c>
      <c r="D96" t="s">
        <v>687</v>
      </c>
    </row>
    <row r="97" spans="1:4">
      <c r="A97">
        <v>96</v>
      </c>
      <c r="B97" t="s">
        <v>648</v>
      </c>
      <c r="C97" t="s">
        <v>724</v>
      </c>
      <c r="D97" t="s">
        <v>725</v>
      </c>
    </row>
    <row r="98" spans="1:4">
      <c r="A98">
        <v>97</v>
      </c>
      <c r="B98" t="s">
        <v>648</v>
      </c>
      <c r="C98" t="s">
        <v>664</v>
      </c>
      <c r="D98" t="s">
        <v>665</v>
      </c>
    </row>
    <row r="99" spans="1:4">
      <c r="A99">
        <v>98</v>
      </c>
      <c r="B99" t="s">
        <v>648</v>
      </c>
      <c r="C99" t="s">
        <v>726</v>
      </c>
      <c r="D99" t="s">
        <v>727</v>
      </c>
    </row>
    <row r="100" spans="1:4">
      <c r="A100">
        <v>99</v>
      </c>
      <c r="B100" t="s">
        <v>648</v>
      </c>
      <c r="C100" t="s">
        <v>666</v>
      </c>
      <c r="D100" t="s">
        <v>667</v>
      </c>
    </row>
    <row r="101" spans="1:4">
      <c r="A101">
        <v>100</v>
      </c>
      <c r="B101" t="s">
        <v>648</v>
      </c>
      <c r="C101" t="s">
        <v>728</v>
      </c>
      <c r="D101" t="s">
        <v>729</v>
      </c>
    </row>
    <row r="102" spans="1:4">
      <c r="A102">
        <v>101</v>
      </c>
      <c r="B102" t="s">
        <v>648</v>
      </c>
      <c r="C102" t="s">
        <v>668</v>
      </c>
      <c r="D102" t="s">
        <v>669</v>
      </c>
    </row>
    <row r="103" spans="1:4">
      <c r="A103">
        <v>102</v>
      </c>
      <c r="B103" t="s">
        <v>648</v>
      </c>
      <c r="C103" t="s">
        <v>648</v>
      </c>
      <c r="D103" t="s">
        <v>649</v>
      </c>
    </row>
    <row r="104" spans="1:4">
      <c r="A104">
        <v>103</v>
      </c>
      <c r="B104" t="s">
        <v>648</v>
      </c>
      <c r="C104" t="s">
        <v>650</v>
      </c>
      <c r="D104" t="s">
        <v>651</v>
      </c>
    </row>
    <row r="105" spans="1:4">
      <c r="A105">
        <v>104</v>
      </c>
      <c r="B105" t="s">
        <v>648</v>
      </c>
      <c r="C105" t="s">
        <v>732</v>
      </c>
      <c r="D105" t="s">
        <v>733</v>
      </c>
    </row>
    <row r="106" spans="1:4">
      <c r="A106">
        <v>105</v>
      </c>
      <c r="B106" t="s">
        <v>648</v>
      </c>
      <c r="C106" t="s">
        <v>830</v>
      </c>
      <c r="D106" t="s">
        <v>831</v>
      </c>
    </row>
    <row r="107" spans="1:4">
      <c r="A107">
        <v>106</v>
      </c>
      <c r="B107" t="s">
        <v>648</v>
      </c>
      <c r="C107" t="s">
        <v>832</v>
      </c>
      <c r="D107" t="s">
        <v>833</v>
      </c>
    </row>
    <row r="108" spans="1:4">
      <c r="A108">
        <v>107</v>
      </c>
      <c r="B108" t="s">
        <v>648</v>
      </c>
      <c r="C108" t="s">
        <v>730</v>
      </c>
      <c r="D108" t="s">
        <v>731</v>
      </c>
    </row>
    <row r="109" spans="1:4">
      <c r="A109">
        <v>108</v>
      </c>
      <c r="B109" t="s">
        <v>648</v>
      </c>
      <c r="C109" t="s">
        <v>834</v>
      </c>
      <c r="D109" t="s">
        <v>835</v>
      </c>
    </row>
    <row r="110" spans="1:4">
      <c r="A110">
        <v>109</v>
      </c>
      <c r="B110" t="s">
        <v>648</v>
      </c>
      <c r="C110" t="s">
        <v>836</v>
      </c>
      <c r="D110" t="s">
        <v>837</v>
      </c>
    </row>
    <row r="111" spans="1:4">
      <c r="A111">
        <v>110</v>
      </c>
      <c r="B111" t="s">
        <v>648</v>
      </c>
      <c r="C111" t="s">
        <v>838</v>
      </c>
      <c r="D111" t="s">
        <v>839</v>
      </c>
    </row>
    <row r="112" spans="1:4">
      <c r="A112">
        <v>111</v>
      </c>
      <c r="B112" t="s">
        <v>562</v>
      </c>
      <c r="C112" t="s">
        <v>840</v>
      </c>
      <c r="D112" t="s">
        <v>841</v>
      </c>
    </row>
    <row r="113" spans="1:4">
      <c r="A113">
        <v>112</v>
      </c>
      <c r="B113" t="s">
        <v>562</v>
      </c>
      <c r="C113" t="s">
        <v>842</v>
      </c>
      <c r="D113" t="s">
        <v>843</v>
      </c>
    </row>
    <row r="114" spans="1:4">
      <c r="A114">
        <v>113</v>
      </c>
      <c r="B114" t="s">
        <v>562</v>
      </c>
      <c r="C114" t="s">
        <v>844</v>
      </c>
      <c r="D114" t="s">
        <v>845</v>
      </c>
    </row>
    <row r="115" spans="1:4">
      <c r="A115">
        <v>114</v>
      </c>
      <c r="B115" t="s">
        <v>562</v>
      </c>
      <c r="C115" t="s">
        <v>598</v>
      </c>
      <c r="D115" t="s">
        <v>599</v>
      </c>
    </row>
    <row r="116" spans="1:4">
      <c r="A116">
        <v>115</v>
      </c>
      <c r="B116" t="s">
        <v>562</v>
      </c>
      <c r="C116" t="s">
        <v>564</v>
      </c>
      <c r="D116" t="s">
        <v>565</v>
      </c>
    </row>
    <row r="117" spans="1:4">
      <c r="A117">
        <v>116</v>
      </c>
      <c r="B117" t="s">
        <v>562</v>
      </c>
      <c r="C117" t="s">
        <v>624</v>
      </c>
      <c r="D117" t="s">
        <v>625</v>
      </c>
    </row>
    <row r="118" spans="1:4">
      <c r="A118">
        <v>117</v>
      </c>
      <c r="B118" t="s">
        <v>562</v>
      </c>
      <c r="C118" t="s">
        <v>846</v>
      </c>
      <c r="D118" t="s">
        <v>847</v>
      </c>
    </row>
    <row r="119" spans="1:4">
      <c r="A119">
        <v>118</v>
      </c>
      <c r="B119" t="s">
        <v>562</v>
      </c>
      <c r="C119" t="s">
        <v>630</v>
      </c>
      <c r="D119" t="s">
        <v>631</v>
      </c>
    </row>
    <row r="120" spans="1:4">
      <c r="A120">
        <v>119</v>
      </c>
      <c r="B120" t="s">
        <v>562</v>
      </c>
      <c r="C120" t="s">
        <v>562</v>
      </c>
      <c r="D120" t="s">
        <v>563</v>
      </c>
    </row>
    <row r="121" spans="1:4">
      <c r="A121">
        <v>120</v>
      </c>
      <c r="B121" t="s">
        <v>562</v>
      </c>
      <c r="C121" t="s">
        <v>642</v>
      </c>
      <c r="D121" t="s">
        <v>848</v>
      </c>
    </row>
    <row r="122" spans="1:4">
      <c r="A122">
        <v>121</v>
      </c>
      <c r="B122" t="s">
        <v>562</v>
      </c>
      <c r="C122" t="s">
        <v>849</v>
      </c>
      <c r="D122" t="s">
        <v>850</v>
      </c>
    </row>
    <row r="123" spans="1:4">
      <c r="A123">
        <v>122</v>
      </c>
      <c r="B123" t="s">
        <v>562</v>
      </c>
      <c r="C123" t="s">
        <v>851</v>
      </c>
      <c r="D123" t="s">
        <v>852</v>
      </c>
    </row>
    <row r="124" spans="1:4">
      <c r="A124">
        <v>123</v>
      </c>
      <c r="B124" t="s">
        <v>562</v>
      </c>
      <c r="C124" t="s">
        <v>853</v>
      </c>
      <c r="D124" t="s">
        <v>854</v>
      </c>
    </row>
    <row r="125" spans="1:4">
      <c r="A125">
        <v>124</v>
      </c>
      <c r="B125" t="s">
        <v>562</v>
      </c>
      <c r="C125" t="s">
        <v>855</v>
      </c>
      <c r="D125" t="s">
        <v>856</v>
      </c>
    </row>
    <row r="126" spans="1:4">
      <c r="A126">
        <v>125</v>
      </c>
      <c r="B126" t="s">
        <v>562</v>
      </c>
      <c r="C126" t="s">
        <v>632</v>
      </c>
      <c r="D126" t="s">
        <v>633</v>
      </c>
    </row>
    <row r="127" spans="1:4">
      <c r="A127">
        <v>126</v>
      </c>
      <c r="B127" t="s">
        <v>562</v>
      </c>
      <c r="C127" t="s">
        <v>644</v>
      </c>
      <c r="D127" t="s">
        <v>645</v>
      </c>
    </row>
    <row r="128" spans="1:4">
      <c r="A128">
        <v>127</v>
      </c>
      <c r="B128" t="s">
        <v>562</v>
      </c>
      <c r="C128" t="s">
        <v>857</v>
      </c>
      <c r="D128" t="s">
        <v>858</v>
      </c>
    </row>
    <row r="129" spans="1:4">
      <c r="A129">
        <v>128</v>
      </c>
      <c r="B129" t="s">
        <v>548</v>
      </c>
      <c r="C129" t="s">
        <v>859</v>
      </c>
      <c r="D129" t="s">
        <v>860</v>
      </c>
    </row>
    <row r="130" spans="1:4">
      <c r="A130">
        <v>129</v>
      </c>
      <c r="B130" t="s">
        <v>548</v>
      </c>
      <c r="C130" t="s">
        <v>861</v>
      </c>
      <c r="D130" t="s">
        <v>862</v>
      </c>
    </row>
    <row r="131" spans="1:4">
      <c r="A131">
        <v>130</v>
      </c>
      <c r="B131" t="s">
        <v>548</v>
      </c>
      <c r="C131" t="s">
        <v>662</v>
      </c>
      <c r="D131" t="s">
        <v>663</v>
      </c>
    </row>
    <row r="132" spans="1:4">
      <c r="A132">
        <v>131</v>
      </c>
      <c r="B132" t="s">
        <v>548</v>
      </c>
      <c r="C132" t="s">
        <v>552</v>
      </c>
      <c r="D132" t="s">
        <v>553</v>
      </c>
    </row>
    <row r="133" spans="1:4">
      <c r="A133">
        <v>132</v>
      </c>
      <c r="B133" t="s">
        <v>548</v>
      </c>
      <c r="C133" t="s">
        <v>592</v>
      </c>
      <c r="D133" t="s">
        <v>593</v>
      </c>
    </row>
    <row r="134" spans="1:4">
      <c r="A134">
        <v>133</v>
      </c>
      <c r="B134" t="s">
        <v>548</v>
      </c>
      <c r="C134" t="s">
        <v>863</v>
      </c>
      <c r="D134" t="s">
        <v>864</v>
      </c>
    </row>
    <row r="135" spans="1:4">
      <c r="A135">
        <v>134</v>
      </c>
      <c r="B135" t="s">
        <v>548</v>
      </c>
      <c r="C135" t="s">
        <v>865</v>
      </c>
      <c r="D135" t="s">
        <v>866</v>
      </c>
    </row>
    <row r="136" spans="1:4">
      <c r="A136">
        <v>135</v>
      </c>
      <c r="B136" t="s">
        <v>548</v>
      </c>
      <c r="C136" t="s">
        <v>548</v>
      </c>
      <c r="D136" t="s">
        <v>549</v>
      </c>
    </row>
    <row r="137" spans="1:4">
      <c r="A137">
        <v>136</v>
      </c>
      <c r="B137" t="s">
        <v>548</v>
      </c>
      <c r="C137" t="s">
        <v>867</v>
      </c>
      <c r="D137" t="s">
        <v>868</v>
      </c>
    </row>
    <row r="138" spans="1:4">
      <c r="A138">
        <v>137</v>
      </c>
      <c r="B138" t="s">
        <v>548</v>
      </c>
      <c r="C138" t="s">
        <v>869</v>
      </c>
      <c r="D138" t="s">
        <v>870</v>
      </c>
    </row>
    <row r="139" spans="1:4">
      <c r="A139">
        <v>138</v>
      </c>
      <c r="B139" t="s">
        <v>548</v>
      </c>
      <c r="C139" t="s">
        <v>871</v>
      </c>
      <c r="D139" t="s">
        <v>872</v>
      </c>
    </row>
    <row r="140" spans="1:4">
      <c r="A140">
        <v>139</v>
      </c>
      <c r="B140" t="s">
        <v>548</v>
      </c>
      <c r="C140" t="s">
        <v>873</v>
      </c>
      <c r="D140" t="s">
        <v>874</v>
      </c>
    </row>
    <row r="141" spans="1:4">
      <c r="A141">
        <v>140</v>
      </c>
      <c r="B141" t="s">
        <v>548</v>
      </c>
      <c r="C141" t="s">
        <v>875</v>
      </c>
      <c r="D141" t="s">
        <v>876</v>
      </c>
    </row>
    <row r="142" spans="1:4">
      <c r="A142">
        <v>141</v>
      </c>
      <c r="B142" t="s">
        <v>548</v>
      </c>
      <c r="C142" t="s">
        <v>550</v>
      </c>
      <c r="D142" t="s">
        <v>551</v>
      </c>
    </row>
    <row r="143" spans="1:4">
      <c r="A143">
        <v>142</v>
      </c>
      <c r="B143" t="s">
        <v>544</v>
      </c>
      <c r="C143" t="s">
        <v>700</v>
      </c>
      <c r="D143" t="s">
        <v>701</v>
      </c>
    </row>
    <row r="144" spans="1:4">
      <c r="A144">
        <v>143</v>
      </c>
      <c r="B144" t="s">
        <v>544</v>
      </c>
      <c r="C144" t="s">
        <v>696</v>
      </c>
      <c r="D144" t="s">
        <v>697</v>
      </c>
    </row>
    <row r="145" spans="1:4">
      <c r="A145">
        <v>144</v>
      </c>
      <c r="B145" t="s">
        <v>544</v>
      </c>
      <c r="C145" t="s">
        <v>877</v>
      </c>
      <c r="D145" t="s">
        <v>878</v>
      </c>
    </row>
    <row r="146" spans="1:4">
      <c r="A146">
        <v>145</v>
      </c>
      <c r="B146" t="s">
        <v>544</v>
      </c>
      <c r="C146" t="s">
        <v>586</v>
      </c>
      <c r="D146" t="s">
        <v>587</v>
      </c>
    </row>
    <row r="147" spans="1:4">
      <c r="A147">
        <v>146</v>
      </c>
      <c r="B147" t="s">
        <v>544</v>
      </c>
      <c r="C147" t="s">
        <v>713</v>
      </c>
      <c r="D147" t="s">
        <v>714</v>
      </c>
    </row>
    <row r="148" spans="1:4">
      <c r="A148">
        <v>147</v>
      </c>
      <c r="B148" t="s">
        <v>544</v>
      </c>
      <c r="C148" t="s">
        <v>544</v>
      </c>
      <c r="D148" t="s">
        <v>545</v>
      </c>
    </row>
    <row r="149" spans="1:4">
      <c r="A149">
        <v>148</v>
      </c>
      <c r="B149" t="s">
        <v>544</v>
      </c>
      <c r="C149" t="s">
        <v>694</v>
      </c>
      <c r="D149" t="s">
        <v>695</v>
      </c>
    </row>
    <row r="150" spans="1:4">
      <c r="A150">
        <v>149</v>
      </c>
      <c r="B150" t="s">
        <v>544</v>
      </c>
      <c r="C150" t="s">
        <v>606</v>
      </c>
      <c r="D150" t="s">
        <v>607</v>
      </c>
    </row>
    <row r="151" spans="1:4">
      <c r="A151">
        <v>150</v>
      </c>
      <c r="B151" t="s">
        <v>544</v>
      </c>
      <c r="C151" t="s">
        <v>640</v>
      </c>
      <c r="D151" t="s">
        <v>641</v>
      </c>
    </row>
    <row r="152" spans="1:4">
      <c r="A152">
        <v>151</v>
      </c>
      <c r="B152" t="s">
        <v>544</v>
      </c>
      <c r="C152" t="s">
        <v>692</v>
      </c>
      <c r="D152" t="s">
        <v>693</v>
      </c>
    </row>
    <row r="153" spans="1:4">
      <c r="A153">
        <v>152</v>
      </c>
      <c r="B153" t="s">
        <v>544</v>
      </c>
      <c r="C153" t="s">
        <v>546</v>
      </c>
      <c r="D153" t="s">
        <v>547</v>
      </c>
    </row>
    <row r="154" spans="1:4">
      <c r="A154">
        <v>153</v>
      </c>
      <c r="B154" t="s">
        <v>544</v>
      </c>
      <c r="C154" t="s">
        <v>709</v>
      </c>
      <c r="D154" t="s">
        <v>710</v>
      </c>
    </row>
    <row r="155" spans="1:4">
      <c r="A155">
        <v>154</v>
      </c>
      <c r="B155" t="s">
        <v>544</v>
      </c>
      <c r="C155" t="s">
        <v>879</v>
      </c>
      <c r="D155" t="s">
        <v>880</v>
      </c>
    </row>
    <row r="156" spans="1:4">
      <c r="A156">
        <v>155</v>
      </c>
      <c r="B156" t="s">
        <v>620</v>
      </c>
      <c r="C156" t="s">
        <v>676</v>
      </c>
      <c r="D156" t="s">
        <v>677</v>
      </c>
    </row>
    <row r="157" spans="1:4">
      <c r="A157">
        <v>156</v>
      </c>
      <c r="B157" t="s">
        <v>620</v>
      </c>
      <c r="C157" t="s">
        <v>881</v>
      </c>
      <c r="D157" t="s">
        <v>882</v>
      </c>
    </row>
    <row r="158" spans="1:4">
      <c r="A158">
        <v>157</v>
      </c>
      <c r="B158" t="s">
        <v>620</v>
      </c>
      <c r="C158" t="s">
        <v>674</v>
      </c>
      <c r="D158" t="s">
        <v>675</v>
      </c>
    </row>
    <row r="159" spans="1:4">
      <c r="A159">
        <v>158</v>
      </c>
      <c r="B159" t="s">
        <v>620</v>
      </c>
      <c r="C159" t="s">
        <v>883</v>
      </c>
      <c r="D159" t="s">
        <v>884</v>
      </c>
    </row>
    <row r="160" spans="1:4">
      <c r="A160">
        <v>159</v>
      </c>
      <c r="B160" t="s">
        <v>620</v>
      </c>
      <c r="C160" t="s">
        <v>642</v>
      </c>
      <c r="D160" t="s">
        <v>643</v>
      </c>
    </row>
    <row r="161" spans="1:4">
      <c r="A161">
        <v>160</v>
      </c>
      <c r="B161" t="s">
        <v>620</v>
      </c>
      <c r="C161" t="s">
        <v>684</v>
      </c>
      <c r="D161" t="s">
        <v>685</v>
      </c>
    </row>
    <row r="162" spans="1:4">
      <c r="A162">
        <v>161</v>
      </c>
      <c r="B162" t="s">
        <v>620</v>
      </c>
      <c r="C162" t="s">
        <v>690</v>
      </c>
      <c r="D162" t="s">
        <v>691</v>
      </c>
    </row>
    <row r="163" spans="1:4">
      <c r="A163">
        <v>162</v>
      </c>
      <c r="B163" t="s">
        <v>620</v>
      </c>
      <c r="C163" t="s">
        <v>680</v>
      </c>
      <c r="D163" t="s">
        <v>681</v>
      </c>
    </row>
    <row r="164" spans="1:4">
      <c r="A164">
        <v>163</v>
      </c>
      <c r="B164" t="s">
        <v>620</v>
      </c>
      <c r="C164" t="s">
        <v>622</v>
      </c>
      <c r="D164" t="s">
        <v>623</v>
      </c>
    </row>
    <row r="165" spans="1:4">
      <c r="A165">
        <v>164</v>
      </c>
      <c r="B165" t="s">
        <v>620</v>
      </c>
      <c r="C165" t="s">
        <v>620</v>
      </c>
      <c r="D165" t="s">
        <v>621</v>
      </c>
    </row>
    <row r="166" spans="1:4">
      <c r="A166">
        <v>165</v>
      </c>
      <c r="B166" t="s">
        <v>620</v>
      </c>
      <c r="C166" t="s">
        <v>682</v>
      </c>
      <c r="D166" t="s">
        <v>683</v>
      </c>
    </row>
    <row r="167" spans="1:4">
      <c r="A167">
        <v>166</v>
      </c>
      <c r="B167" t="s">
        <v>600</v>
      </c>
      <c r="C167" t="s">
        <v>602</v>
      </c>
      <c r="D167" t="s">
        <v>603</v>
      </c>
    </row>
    <row r="168" spans="1:4">
      <c r="A168">
        <v>167</v>
      </c>
      <c r="B168" t="s">
        <v>600</v>
      </c>
      <c r="C168" t="s">
        <v>885</v>
      </c>
      <c r="D168" t="s">
        <v>886</v>
      </c>
    </row>
    <row r="169" spans="1:4">
      <c r="A169">
        <v>168</v>
      </c>
      <c r="B169" t="s">
        <v>600</v>
      </c>
      <c r="C169" t="s">
        <v>887</v>
      </c>
      <c r="D169" t="s">
        <v>888</v>
      </c>
    </row>
    <row r="170" spans="1:4">
      <c r="A170">
        <v>169</v>
      </c>
      <c r="B170" t="s">
        <v>600</v>
      </c>
      <c r="C170" t="s">
        <v>889</v>
      </c>
      <c r="D170" t="s">
        <v>890</v>
      </c>
    </row>
    <row r="171" spans="1:4">
      <c r="A171">
        <v>170</v>
      </c>
      <c r="B171" t="s">
        <v>600</v>
      </c>
      <c r="C171" t="s">
        <v>646</v>
      </c>
      <c r="D171" t="s">
        <v>647</v>
      </c>
    </row>
    <row r="172" spans="1:4">
      <c r="A172">
        <v>171</v>
      </c>
      <c r="B172" t="s">
        <v>600</v>
      </c>
      <c r="C172" t="s">
        <v>891</v>
      </c>
      <c r="D172" t="s">
        <v>892</v>
      </c>
    </row>
    <row r="173" spans="1:4">
      <c r="A173">
        <v>172</v>
      </c>
      <c r="B173" t="s">
        <v>600</v>
      </c>
      <c r="C173" t="s">
        <v>702</v>
      </c>
      <c r="D173" t="s">
        <v>703</v>
      </c>
    </row>
    <row r="174" spans="1:4">
      <c r="A174">
        <v>173</v>
      </c>
      <c r="B174" t="s">
        <v>600</v>
      </c>
      <c r="C174" t="s">
        <v>715</v>
      </c>
      <c r="D174" t="s">
        <v>716</v>
      </c>
    </row>
    <row r="175" spans="1:4">
      <c r="A175">
        <v>174</v>
      </c>
      <c r="B175" t="s">
        <v>600</v>
      </c>
      <c r="C175" t="s">
        <v>893</v>
      </c>
      <c r="D175" t="s">
        <v>894</v>
      </c>
    </row>
    <row r="176" spans="1:4">
      <c r="A176">
        <v>175</v>
      </c>
      <c r="B176" t="s">
        <v>600</v>
      </c>
      <c r="C176" t="s">
        <v>600</v>
      </c>
      <c r="D176" t="s">
        <v>601</v>
      </c>
    </row>
    <row r="177" spans="1:4">
      <c r="A177">
        <v>176</v>
      </c>
      <c r="B177" t="s">
        <v>600</v>
      </c>
      <c r="C177" t="s">
        <v>717</v>
      </c>
      <c r="D177" t="s">
        <v>718</v>
      </c>
    </row>
  </sheetData>
  <phoneticPr fontId="8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sheetPr codeName="modList05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85"/>
  </cols>
  <sheetData>
    <row r="1" spans="1:1">
      <c r="A1" s="358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6_4">
    <tabColor indexed="31"/>
    <pageSetUpPr fitToPage="1"/>
  </sheetPr>
  <dimension ref="A1:AJ31"/>
  <sheetViews>
    <sheetView showGridLines="0" topLeftCell="I4" zoomScaleNormal="100" workbookViewId="0"/>
  </sheetViews>
  <sheetFormatPr defaultColWidth="10.5703125" defaultRowHeight="14.25"/>
  <cols>
    <col min="1" max="4" width="10.5703125" style="439" hidden="1" customWidth="1"/>
    <col min="5" max="7" width="9.140625" style="519" hidden="1" customWidth="1"/>
    <col min="8" max="8" width="5.7109375" style="519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4" width="1.42578125" style="43" hidden="1" customWidth="1"/>
    <col min="15" max="17" width="16.85546875" style="43" hidden="1" customWidth="1"/>
    <col min="18" max="18" width="11.7109375" style="43" customWidth="1"/>
    <col min="19" max="19" width="6.42578125" style="43" bestFit="1" customWidth="1"/>
    <col min="20" max="20" width="11.7109375" style="43" customWidth="1"/>
    <col min="21" max="21" width="16.42578125" style="43" hidden="1" customWidth="1"/>
    <col min="22" max="22" width="3.7109375" style="43" customWidth="1"/>
    <col min="23" max="23" width="30.7109375" style="43" customWidth="1"/>
    <col min="24" max="35" width="10.5703125" style="439"/>
    <col min="36" max="16384" width="10.5703125" style="43"/>
  </cols>
  <sheetData>
    <row r="1" spans="1:35" hidden="1"/>
    <row r="2" spans="1:35" hidden="1"/>
    <row r="3" spans="1:35" hidden="1"/>
    <row r="4" spans="1:35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44"/>
    </row>
    <row r="5" spans="1:35" ht="24.95" customHeight="1">
      <c r="J5" s="101"/>
      <c r="K5" s="101"/>
      <c r="L5" s="728"/>
      <c r="M5" s="728"/>
      <c r="N5" s="728"/>
      <c r="O5" s="728"/>
      <c r="P5" s="728"/>
      <c r="Q5" s="728"/>
      <c r="R5" s="728"/>
      <c r="S5" s="728"/>
      <c r="T5" s="728"/>
      <c r="U5" s="729"/>
    </row>
    <row r="6" spans="1:35" ht="14.25" customHeight="1">
      <c r="J6" s="101"/>
      <c r="K6" s="101"/>
      <c r="L6" s="676" t="str">
        <f>IF(org=0,"Не определено",org)</f>
        <v>ООО "Профит"</v>
      </c>
      <c r="M6" s="676"/>
      <c r="N6" s="676"/>
      <c r="O6" s="676"/>
      <c r="P6" s="676"/>
      <c r="Q6" s="676"/>
      <c r="R6" s="676"/>
      <c r="S6" s="676"/>
      <c r="T6" s="676"/>
      <c r="U6" s="730"/>
    </row>
    <row r="7" spans="1:35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44"/>
    </row>
    <row r="8" spans="1:35" s="356" customFormat="1" ht="17.100000000000001" hidden="1" customHeight="1">
      <c r="A8" s="518"/>
      <c r="B8" s="518"/>
      <c r="C8" s="518"/>
      <c r="D8" s="518"/>
      <c r="E8" s="518"/>
      <c r="F8" s="518"/>
      <c r="G8" s="518"/>
      <c r="H8" s="518"/>
      <c r="L8" s="430"/>
      <c r="M8" s="352"/>
      <c r="P8" s="420"/>
      <c r="Q8" s="420"/>
      <c r="R8" s="420"/>
      <c r="S8" s="420"/>
      <c r="T8" s="420"/>
      <c r="U8" s="155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</row>
    <row r="9" spans="1:35" s="356" customFormat="1" ht="0.2" customHeight="1">
      <c r="A9" s="518"/>
      <c r="B9" s="518"/>
      <c r="C9" s="518"/>
      <c r="D9" s="518"/>
      <c r="E9" s="518"/>
      <c r="F9" s="518"/>
      <c r="G9" s="518"/>
      <c r="H9" s="518"/>
      <c r="L9" s="682"/>
      <c r="M9" s="682"/>
      <c r="N9" s="267"/>
      <c r="O9" s="736"/>
      <c r="P9" s="736"/>
      <c r="Q9" s="736"/>
      <c r="R9" s="736"/>
      <c r="S9" s="736"/>
      <c r="T9" s="736"/>
      <c r="U9" s="155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</row>
    <row r="10" spans="1:35" s="356" customFormat="1" ht="0.2" customHeight="1">
      <c r="A10" s="518"/>
      <c r="B10" s="518"/>
      <c r="C10" s="518"/>
      <c r="D10" s="518"/>
      <c r="E10" s="518"/>
      <c r="F10" s="518"/>
      <c r="G10" s="518"/>
      <c r="H10" s="518"/>
      <c r="L10" s="682"/>
      <c r="M10" s="682"/>
      <c r="N10" s="267"/>
      <c r="O10" s="736"/>
      <c r="P10" s="736"/>
      <c r="Q10" s="736"/>
      <c r="R10" s="736"/>
      <c r="S10" s="736"/>
      <c r="T10" s="736"/>
      <c r="U10" s="155"/>
      <c r="X10" s="518"/>
      <c r="Y10" s="518"/>
      <c r="Z10" s="518"/>
      <c r="AA10" s="518"/>
      <c r="AB10" s="518"/>
      <c r="AC10" s="518"/>
      <c r="AD10" s="518"/>
      <c r="AE10" s="518"/>
      <c r="AF10" s="518"/>
      <c r="AG10" s="518"/>
      <c r="AH10" s="518"/>
      <c r="AI10" s="518"/>
    </row>
    <row r="11" spans="1:35" s="356" customFormat="1" ht="19.5" hidden="1" customHeight="1">
      <c r="A11" s="518"/>
      <c r="B11" s="518"/>
      <c r="C11" s="518"/>
      <c r="D11" s="518"/>
      <c r="E11" s="518"/>
      <c r="F11" s="518"/>
      <c r="G11" s="518"/>
      <c r="H11" s="518"/>
      <c r="L11" s="682"/>
      <c r="M11" s="682"/>
      <c r="N11" s="267"/>
      <c r="O11" s="736"/>
      <c r="P11" s="736"/>
      <c r="Q11" s="736"/>
      <c r="R11" s="736"/>
      <c r="S11" s="736"/>
      <c r="T11" s="736"/>
      <c r="U11" s="514" t="s">
        <v>512</v>
      </c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8"/>
    </row>
    <row r="12" spans="1:35" ht="15" customHeight="1">
      <c r="J12" s="101"/>
      <c r="K12" s="101"/>
      <c r="L12" s="44"/>
      <c r="M12" s="44"/>
      <c r="N12" s="44"/>
      <c r="O12" s="733"/>
      <c r="P12" s="733"/>
      <c r="Q12" s="733"/>
      <c r="R12" s="733"/>
      <c r="S12" s="733"/>
      <c r="T12" s="733"/>
      <c r="U12" s="733"/>
    </row>
    <row r="13" spans="1:35" ht="15" customHeight="1">
      <c r="J13" s="101"/>
      <c r="K13" s="101"/>
      <c r="L13" s="726" t="s">
        <v>116</v>
      </c>
      <c r="M13" s="715" t="s">
        <v>903</v>
      </c>
      <c r="N13" s="715"/>
      <c r="O13" s="734" t="s">
        <v>455</v>
      </c>
      <c r="P13" s="735"/>
      <c r="Q13" s="735"/>
      <c r="R13" s="709" t="s">
        <v>454</v>
      </c>
      <c r="S13" s="710"/>
      <c r="T13" s="710"/>
      <c r="U13" s="715" t="s">
        <v>424</v>
      </c>
      <c r="V13" s="732" t="s">
        <v>311</v>
      </c>
      <c r="W13" s="702" t="s">
        <v>275</v>
      </c>
    </row>
    <row r="14" spans="1:35" ht="15" customHeight="1">
      <c r="J14" s="101"/>
      <c r="K14" s="101"/>
      <c r="L14" s="726"/>
      <c r="M14" s="716"/>
      <c r="N14" s="716"/>
      <c r="O14" s="708" t="s">
        <v>44</v>
      </c>
      <c r="P14" s="708" t="s">
        <v>306</v>
      </c>
      <c r="Q14" s="708"/>
      <c r="R14" s="711"/>
      <c r="S14" s="712"/>
      <c r="T14" s="712"/>
      <c r="U14" s="716"/>
      <c r="V14" s="732"/>
      <c r="W14" s="703"/>
    </row>
    <row r="15" spans="1:35" ht="63" customHeight="1">
      <c r="J15" s="101"/>
      <c r="K15" s="101"/>
      <c r="L15" s="726"/>
      <c r="M15" s="717"/>
      <c r="N15" s="717"/>
      <c r="O15" s="708"/>
      <c r="P15" s="137" t="s">
        <v>520</v>
      </c>
      <c r="Q15" s="137" t="s">
        <v>521</v>
      </c>
      <c r="R15" s="138" t="s">
        <v>309</v>
      </c>
      <c r="S15" s="731" t="s">
        <v>308</v>
      </c>
      <c r="T15" s="731"/>
      <c r="U15" s="717"/>
      <c r="V15" s="732"/>
      <c r="W15" s="704"/>
    </row>
    <row r="16" spans="1:35">
      <c r="J16" s="101"/>
      <c r="K16" s="315">
        <v>1</v>
      </c>
      <c r="L16" s="51" t="s">
        <v>117</v>
      </c>
      <c r="M16" s="51" t="s">
        <v>69</v>
      </c>
      <c r="N16" s="408" t="s">
        <v>69</v>
      </c>
      <c r="O16" s="218">
        <f ca="1">OFFSET(O16,0,-1)+1</f>
        <v>3</v>
      </c>
      <c r="P16" s="397">
        <f ca="1">OFFSET(P16,0,-1)</f>
        <v>3</v>
      </c>
      <c r="Q16" s="397">
        <f ca="1">OFFSET(Q16,0,-1)</f>
        <v>3</v>
      </c>
      <c r="R16" s="218">
        <f ca="1">OFFSET(R16,0,-1)+1</f>
        <v>4</v>
      </c>
      <c r="S16" s="396">
        <f ca="1">OFFSET(S16,0,-1)+1</f>
        <v>5</v>
      </c>
      <c r="T16" s="396">
        <f ca="1">OFFSET(T16,0,-1)+1</f>
        <v>6</v>
      </c>
      <c r="U16" s="218">
        <f ca="1">OFFSET(U16,0,-1)+1</f>
        <v>7</v>
      </c>
      <c r="V16" s="397">
        <f ca="1">OFFSET(V16,0,-1)</f>
        <v>7</v>
      </c>
      <c r="W16" s="218">
        <f ca="1">OFFSET(W16,0,-1)+1</f>
        <v>8</v>
      </c>
    </row>
    <row r="17" spans="1:36" ht="17.100000000000001" customHeight="1">
      <c r="A17" s="727">
        <v>1</v>
      </c>
      <c r="B17" s="552"/>
      <c r="C17" s="552"/>
      <c r="D17" s="552"/>
      <c r="E17" s="553"/>
      <c r="F17" s="566"/>
      <c r="G17" s="566"/>
      <c r="H17" s="566"/>
      <c r="I17" s="549"/>
      <c r="J17" s="232"/>
      <c r="K17" s="232"/>
      <c r="L17" s="548">
        <f>mergeValue(A17)</f>
        <v>1</v>
      </c>
      <c r="M17" s="264" t="s">
        <v>37</v>
      </c>
      <c r="N17" s="448"/>
      <c r="O17" s="742"/>
      <c r="P17" s="743"/>
      <c r="Q17" s="743"/>
      <c r="R17" s="743"/>
      <c r="S17" s="743"/>
      <c r="T17" s="743"/>
      <c r="U17" s="743"/>
      <c r="V17" s="744"/>
      <c r="W17" s="241"/>
      <c r="Y17" s="516"/>
      <c r="Z17" s="516" t="str">
        <f t="shared" ref="Z17:Z29" si="0">IF(M17="","",M17 )</f>
        <v>Наименование тарифа</v>
      </c>
      <c r="AA17" s="516"/>
      <c r="AB17" s="516"/>
      <c r="AC17" s="516"/>
      <c r="AJ17" s="439"/>
    </row>
    <row r="18" spans="1:36" ht="17.100000000000001" customHeight="1">
      <c r="A18" s="727"/>
      <c r="B18" s="727">
        <v>1</v>
      </c>
      <c r="C18" s="552"/>
      <c r="D18" s="552"/>
      <c r="E18" s="566"/>
      <c r="F18" s="566"/>
      <c r="G18" s="566"/>
      <c r="H18" s="566"/>
      <c r="I18" s="252"/>
      <c r="J18" s="233"/>
      <c r="K18" s="43"/>
      <c r="L18" s="547" t="str">
        <f>mergeValue(A18) &amp;"."&amp; mergeValue(B18)</f>
        <v>1.1</v>
      </c>
      <c r="M18" s="209" t="s">
        <v>32</v>
      </c>
      <c r="N18" s="448"/>
      <c r="O18" s="739"/>
      <c r="P18" s="740"/>
      <c r="Q18" s="740"/>
      <c r="R18" s="740"/>
      <c r="S18" s="740"/>
      <c r="T18" s="740"/>
      <c r="U18" s="740"/>
      <c r="V18" s="741"/>
      <c r="W18" s="241"/>
      <c r="Y18" s="516"/>
      <c r="Z18" s="516" t="str">
        <f t="shared" si="0"/>
        <v>Территория действия тарифа</v>
      </c>
      <c r="AA18" s="516"/>
      <c r="AB18" s="516"/>
      <c r="AC18" s="516"/>
      <c r="AJ18" s="439"/>
    </row>
    <row r="19" spans="1:36" ht="24.95" customHeight="1">
      <c r="A19" s="727"/>
      <c r="B19" s="727"/>
      <c r="C19" s="727">
        <v>1</v>
      </c>
      <c r="D19" s="552"/>
      <c r="E19" s="566"/>
      <c r="F19" s="566"/>
      <c r="G19" s="566"/>
      <c r="H19" s="566"/>
      <c r="I19" s="569"/>
      <c r="J19" s="233"/>
      <c r="K19" s="254"/>
      <c r="L19" s="547" t="str">
        <f>mergeValue(A19) &amp;"."&amp; mergeValue(B19)&amp;"."&amp; mergeValue(C19)</f>
        <v>1.1.1</v>
      </c>
      <c r="M19" s="210" t="s">
        <v>981</v>
      </c>
      <c r="N19" s="448"/>
      <c r="O19" s="739"/>
      <c r="P19" s="740"/>
      <c r="Q19" s="740"/>
      <c r="R19" s="740"/>
      <c r="S19" s="740"/>
      <c r="T19" s="740"/>
      <c r="U19" s="740"/>
      <c r="V19" s="741"/>
      <c r="W19" s="241"/>
      <c r="Y19" s="516"/>
      <c r="Z19" s="516" t="str">
        <f t="shared" si="0"/>
        <v>Наименование централизованной системы водоотведения</v>
      </c>
      <c r="AA19" s="516"/>
      <c r="AB19" s="516"/>
      <c r="AC19" s="516"/>
      <c r="AJ19" s="439"/>
    </row>
    <row r="20" spans="1:36" ht="17.100000000000001" customHeight="1">
      <c r="A20" s="727"/>
      <c r="B20" s="727"/>
      <c r="C20" s="727"/>
      <c r="D20" s="727">
        <v>1</v>
      </c>
      <c r="E20" s="566"/>
      <c r="F20" s="566"/>
      <c r="G20" s="566"/>
      <c r="H20" s="566"/>
      <c r="I20" s="721"/>
      <c r="J20" s="233"/>
      <c r="K20" s="254"/>
      <c r="L20" s="547" t="str">
        <f>mergeValue(A20) &amp;"."&amp; mergeValue(B20)&amp;"."&amp; mergeValue(C20)&amp;"."&amp; mergeValue(D20)</f>
        <v>1.1.1.1</v>
      </c>
      <c r="M20" s="211" t="s">
        <v>942</v>
      </c>
      <c r="N20" s="448"/>
      <c r="O20" s="698"/>
      <c r="P20" s="699"/>
      <c r="Q20" s="699"/>
      <c r="R20" s="699"/>
      <c r="S20" s="699"/>
      <c r="T20" s="699"/>
      <c r="U20" s="699"/>
      <c r="V20" s="700"/>
      <c r="W20" s="241"/>
      <c r="Y20" s="516"/>
      <c r="Z20" s="516" t="str">
        <f t="shared" si="0"/>
        <v xml:space="preserve"> Наименование параметра дифференциации</v>
      </c>
      <c r="AA20" s="516"/>
      <c r="AB20" s="516"/>
      <c r="AC20" s="516"/>
      <c r="AJ20" s="439"/>
    </row>
    <row r="21" spans="1:36" ht="17.100000000000001" customHeight="1">
      <c r="A21" s="727"/>
      <c r="B21" s="727"/>
      <c r="C21" s="727"/>
      <c r="D21" s="727"/>
      <c r="E21" s="727">
        <v>1</v>
      </c>
      <c r="F21" s="566"/>
      <c r="G21" s="566"/>
      <c r="H21" s="566"/>
      <c r="I21" s="721"/>
      <c r="J21" s="721"/>
      <c r="K21" s="254"/>
      <c r="L21" s="547" t="str">
        <f>mergeValue(A21) &amp;"."&amp; mergeValue(B21)&amp;"."&amp; mergeValue(C21)&amp;"."&amp; mergeValue(D21)&amp;"."&amp; mergeValue(E21)</f>
        <v>1.1.1.1.1</v>
      </c>
      <c r="M21" s="224" t="s">
        <v>20</v>
      </c>
      <c r="N21" s="448"/>
      <c r="O21" s="695"/>
      <c r="P21" s="696"/>
      <c r="Q21" s="696"/>
      <c r="R21" s="696"/>
      <c r="S21" s="696"/>
      <c r="T21" s="696"/>
      <c r="U21" s="696"/>
      <c r="V21" s="697"/>
      <c r="W21" s="241"/>
      <c r="Y21" s="516"/>
      <c r="Z21" s="516" t="str">
        <f t="shared" si="0"/>
        <v>Группа потребителей</v>
      </c>
      <c r="AA21" s="516"/>
      <c r="AB21" s="516"/>
      <c r="AC21" s="516"/>
      <c r="AJ21" s="439"/>
    </row>
    <row r="22" spans="1:36" ht="16.5" customHeight="1">
      <c r="A22" s="727"/>
      <c r="B22" s="727"/>
      <c r="C22" s="727"/>
      <c r="D22" s="727"/>
      <c r="E22" s="727"/>
      <c r="F22" s="552">
        <v>1</v>
      </c>
      <c r="G22" s="552"/>
      <c r="H22" s="552"/>
      <c r="I22" s="721"/>
      <c r="J22" s="721"/>
      <c r="K22" s="441"/>
      <c r="L22" s="547" t="str">
        <f>mergeValue(A22) &amp;"."&amp; mergeValue(B22)&amp;"."&amp; mergeValue(C22)&amp;"."&amp; mergeValue(D22)&amp;"."&amp; mergeValue(E22)&amp;"."&amp; mergeValue(F22)</f>
        <v>1.1.1.1.1.1</v>
      </c>
      <c r="M22" s="542"/>
      <c r="N22" s="448"/>
      <c r="O22" s="245"/>
      <c r="P22" s="245"/>
      <c r="Q22" s="245"/>
      <c r="R22" s="688"/>
      <c r="S22" s="690" t="s">
        <v>107</v>
      </c>
      <c r="T22" s="688"/>
      <c r="U22" s="690" t="s">
        <v>108</v>
      </c>
      <c r="V22" s="141"/>
      <c r="W22" s="241"/>
      <c r="X22" s="439" t="str">
        <f>strCheckDate(O23:V23)</f>
        <v/>
      </c>
      <c r="Y22" s="516"/>
      <c r="Z22" s="516" t="str">
        <f>IF(M22="","",M22 )</f>
        <v/>
      </c>
      <c r="AA22" s="516"/>
      <c r="AB22" s="516"/>
      <c r="AC22" s="516"/>
      <c r="AJ22" s="439"/>
    </row>
    <row r="23" spans="1:36" ht="0.2" customHeight="1">
      <c r="A23" s="727"/>
      <c r="B23" s="727"/>
      <c r="C23" s="727"/>
      <c r="D23" s="727"/>
      <c r="E23" s="727"/>
      <c r="F23" s="552"/>
      <c r="G23" s="552"/>
      <c r="H23" s="552"/>
      <c r="I23" s="721"/>
      <c r="J23" s="721"/>
      <c r="K23" s="441"/>
      <c r="L23" s="247"/>
      <c r="M23" s="257"/>
      <c r="N23" s="449"/>
      <c r="O23" s="245"/>
      <c r="P23" s="245"/>
      <c r="Q23" s="438" t="str">
        <f>R22 &amp; "-" &amp; T22</f>
        <v>-</v>
      </c>
      <c r="R23" s="737"/>
      <c r="S23" s="738"/>
      <c r="T23" s="737"/>
      <c r="U23" s="738"/>
      <c r="V23" s="141"/>
      <c r="W23" s="243"/>
      <c r="AJ23" s="439"/>
    </row>
    <row r="24" spans="1:36" ht="17.100000000000001" customHeight="1">
      <c r="A24" s="727"/>
      <c r="B24" s="727"/>
      <c r="C24" s="727"/>
      <c r="D24" s="727"/>
      <c r="E24" s="727"/>
      <c r="F24" s="552"/>
      <c r="G24" s="552"/>
      <c r="H24" s="552"/>
      <c r="I24" s="721"/>
      <c r="J24" s="721"/>
      <c r="K24" s="568"/>
      <c r="L24" s="145"/>
      <c r="M24" s="227" t="s">
        <v>974</v>
      </c>
      <c r="N24" s="575"/>
      <c r="O24" s="572"/>
      <c r="P24" s="572"/>
      <c r="Q24" s="572"/>
      <c r="R24" s="385"/>
      <c r="S24" s="250"/>
      <c r="T24" s="250"/>
      <c r="U24" s="250"/>
      <c r="V24" s="250"/>
      <c r="W24" s="576"/>
      <c r="Y24" s="516"/>
      <c r="Z24" s="516" t="str">
        <f t="shared" si="0"/>
        <v>Добавить значение признака дифференциации</v>
      </c>
      <c r="AA24" s="516"/>
      <c r="AB24" s="516"/>
      <c r="AC24" s="516"/>
      <c r="AJ24" s="439"/>
    </row>
    <row r="25" spans="1:36" ht="17.100000000000001" customHeight="1">
      <c r="A25" s="727"/>
      <c r="B25" s="727"/>
      <c r="C25" s="727"/>
      <c r="D25" s="727"/>
      <c r="E25" s="552"/>
      <c r="F25" s="566"/>
      <c r="G25" s="566"/>
      <c r="H25" s="566"/>
      <c r="I25" s="721"/>
      <c r="J25" s="100"/>
      <c r="K25" s="568"/>
      <c r="L25" s="145"/>
      <c r="M25" s="215" t="s">
        <v>23</v>
      </c>
      <c r="N25" s="575"/>
      <c r="O25" s="572"/>
      <c r="P25" s="572"/>
      <c r="Q25" s="572"/>
      <c r="R25" s="385"/>
      <c r="S25" s="250"/>
      <c r="T25" s="250"/>
      <c r="U25" s="250"/>
      <c r="V25" s="250"/>
      <c r="W25" s="576"/>
      <c r="Y25" s="516"/>
      <c r="Z25" s="516" t="str">
        <f t="shared" si="0"/>
        <v>Добавить группу потребителей</v>
      </c>
      <c r="AA25" s="516"/>
      <c r="AB25" s="516"/>
      <c r="AC25" s="516"/>
      <c r="AJ25" s="439"/>
    </row>
    <row r="26" spans="1:36" customFormat="1" ht="15" customHeight="1">
      <c r="A26" s="727"/>
      <c r="B26" s="727"/>
      <c r="C26" s="727"/>
      <c r="D26" s="552"/>
      <c r="E26" s="556"/>
      <c r="F26" s="566"/>
      <c r="G26" s="566"/>
      <c r="H26" s="566"/>
      <c r="I26" s="253"/>
      <c r="J26" s="100"/>
      <c r="K26" s="232"/>
      <c r="L26" s="145"/>
      <c r="M26" s="214" t="s">
        <v>975</v>
      </c>
      <c r="N26" s="213"/>
      <c r="O26" s="206"/>
      <c r="P26" s="206"/>
      <c r="Q26" s="206"/>
      <c r="R26" s="385"/>
      <c r="S26" s="250"/>
      <c r="T26" s="250"/>
      <c r="U26" s="250"/>
      <c r="V26" s="250"/>
      <c r="W26" s="576"/>
      <c r="X26" s="456"/>
      <c r="Y26" s="456"/>
      <c r="Z26" s="456"/>
      <c r="AA26" s="456"/>
      <c r="AB26" s="456"/>
      <c r="AC26" s="456"/>
      <c r="AD26" s="456"/>
      <c r="AE26" s="456"/>
      <c r="AF26" s="456"/>
      <c r="AG26" s="456"/>
      <c r="AH26" s="456"/>
      <c r="AI26" s="456"/>
      <c r="AJ26" s="456"/>
    </row>
    <row r="27" spans="1:36" ht="17.100000000000001" customHeight="1">
      <c r="A27" s="727"/>
      <c r="B27" s="727"/>
      <c r="C27" s="552"/>
      <c r="D27" s="552"/>
      <c r="E27" s="556"/>
      <c r="F27" s="566"/>
      <c r="G27" s="566"/>
      <c r="H27" s="566"/>
      <c r="I27" s="253"/>
      <c r="J27" s="100"/>
      <c r="K27" s="232"/>
      <c r="L27" s="145"/>
      <c r="M27" s="213" t="s">
        <v>982</v>
      </c>
      <c r="N27" s="575"/>
      <c r="O27" s="572"/>
      <c r="P27" s="572"/>
      <c r="Q27" s="572"/>
      <c r="R27" s="385"/>
      <c r="S27" s="250"/>
      <c r="T27" s="250"/>
      <c r="U27" s="250"/>
      <c r="V27" s="250"/>
      <c r="W27" s="576"/>
      <c r="Y27" s="516"/>
      <c r="Z27" s="516" t="str">
        <f t="shared" si="0"/>
        <v>Добавить наименование системы водоотведения</v>
      </c>
      <c r="AA27" s="516"/>
      <c r="AB27" s="516"/>
      <c r="AC27" s="516"/>
      <c r="AJ27" s="439"/>
    </row>
    <row r="28" spans="1:36" ht="17.100000000000001" customHeight="1">
      <c r="A28" s="727"/>
      <c r="B28" s="552"/>
      <c r="C28" s="556"/>
      <c r="D28" s="556"/>
      <c r="E28" s="556"/>
      <c r="F28" s="566"/>
      <c r="G28" s="566"/>
      <c r="H28" s="566"/>
      <c r="I28" s="253"/>
      <c r="J28" s="100"/>
      <c r="K28" s="232"/>
      <c r="L28" s="145"/>
      <c r="M28" s="229" t="s">
        <v>35</v>
      </c>
      <c r="N28" s="575"/>
      <c r="O28" s="572"/>
      <c r="P28" s="572"/>
      <c r="Q28" s="572"/>
      <c r="R28" s="385"/>
      <c r="S28" s="250"/>
      <c r="T28" s="250"/>
      <c r="U28" s="250"/>
      <c r="V28" s="250"/>
      <c r="W28" s="576"/>
      <c r="Y28" s="516"/>
      <c r="Z28" s="516" t="str">
        <f t="shared" si="0"/>
        <v>Добавить территорию действия тарифа</v>
      </c>
      <c r="AA28" s="516"/>
      <c r="AB28" s="516"/>
      <c r="AC28" s="516"/>
      <c r="AJ28" s="439"/>
    </row>
    <row r="29" spans="1:36" ht="16.5" customHeight="1">
      <c r="A29" s="552"/>
      <c r="B29" s="563"/>
      <c r="C29" s="563"/>
      <c r="D29" s="563"/>
      <c r="E29" s="564"/>
      <c r="F29" s="563"/>
      <c r="G29" s="566"/>
      <c r="H29" s="566"/>
      <c r="I29" s="252"/>
      <c r="J29" s="100"/>
      <c r="K29" s="441"/>
      <c r="L29" s="145"/>
      <c r="M29" s="266" t="s">
        <v>362</v>
      </c>
      <c r="N29" s="575"/>
      <c r="O29" s="572"/>
      <c r="P29" s="572"/>
      <c r="Q29" s="572"/>
      <c r="R29" s="385"/>
      <c r="S29" s="250"/>
      <c r="T29" s="250"/>
      <c r="U29" s="250"/>
      <c r="V29" s="250"/>
      <c r="W29" s="576"/>
      <c r="Y29" s="516"/>
      <c r="Z29" s="516" t="str">
        <f t="shared" si="0"/>
        <v>Добавить наименование тарифа</v>
      </c>
      <c r="AA29" s="516"/>
      <c r="AB29" s="516"/>
      <c r="AC29" s="516"/>
      <c r="AJ29" s="439"/>
    </row>
    <row r="30" spans="1:36" ht="3" customHeight="1">
      <c r="A30" s="565"/>
      <c r="L30" s="139"/>
      <c r="M30" s="139"/>
      <c r="N30" s="139"/>
      <c r="O30" s="139"/>
      <c r="P30" s="139"/>
      <c r="Q30" s="139"/>
      <c r="R30" s="139"/>
      <c r="S30" s="139"/>
      <c r="T30" s="139"/>
      <c r="U30" s="139"/>
    </row>
    <row r="31" spans="1:36">
      <c r="A31" s="565"/>
    </row>
  </sheetData>
  <sheetProtection password="FA9C" sheet="1" objects="1" scenarios="1" formatColumns="0" formatRows="0"/>
  <dataConsolidate/>
  <mergeCells count="36">
    <mergeCell ref="O20:V20"/>
    <mergeCell ref="O19:V19"/>
    <mergeCell ref="O18:V18"/>
    <mergeCell ref="O17:V17"/>
    <mergeCell ref="C19:C26"/>
    <mergeCell ref="J21:J24"/>
    <mergeCell ref="O9:T9"/>
    <mergeCell ref="O10:T10"/>
    <mergeCell ref="R22:R23"/>
    <mergeCell ref="S22:S23"/>
    <mergeCell ref="T22:T23"/>
    <mergeCell ref="U22:U23"/>
    <mergeCell ref="P14:Q14"/>
    <mergeCell ref="U13:U15"/>
    <mergeCell ref="O11:T11"/>
    <mergeCell ref="O21:V21"/>
    <mergeCell ref="L11:M11"/>
    <mergeCell ref="L10:M10"/>
    <mergeCell ref="S15:T15"/>
    <mergeCell ref="N13:N15"/>
    <mergeCell ref="W13:W15"/>
    <mergeCell ref="V13:V15"/>
    <mergeCell ref="O14:O15"/>
    <mergeCell ref="O12:U12"/>
    <mergeCell ref="O13:Q13"/>
    <mergeCell ref="R13:T14"/>
    <mergeCell ref="A17:A28"/>
    <mergeCell ref="B18:B27"/>
    <mergeCell ref="D20:D25"/>
    <mergeCell ref="I20:I25"/>
    <mergeCell ref="E21:E24"/>
    <mergeCell ref="L5:U5"/>
    <mergeCell ref="L6:U6"/>
    <mergeCell ref="L13:L15"/>
    <mergeCell ref="M13:M15"/>
    <mergeCell ref="L9:M9"/>
  </mergeCells>
  <phoneticPr fontId="8" type="noConversion"/>
  <dataValidations count="7">
    <dataValidation allowBlank="1" promptTitle="checkPeriodRange" sqref="Q23"/>
    <dataValidation allowBlank="1" showInputMessage="1" showErrorMessage="1" prompt="Для выбора выполните двойной щелчок левой клавиши мыши по соответствующей ячейке." sqref="U22:U23 S22:S2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2:R23 T22:T23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W17:W22">
      <formula1>900</formula1>
    </dataValidation>
    <dataValidation type="list" allowBlank="1" showInputMessage="1" showErrorMessage="1" errorTitle="Ошибка" error="Выберите значение из списка" sqref="O21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изнака дифференциации" sqref="O20:V20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407553" r:id="rId4" name="chkMultiAdd"/>
  </control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6_5">
    <tabColor indexed="31"/>
    <pageSetUpPr fitToPage="1"/>
  </sheetPr>
  <dimension ref="A1:AP34"/>
  <sheetViews>
    <sheetView showGridLines="0" topLeftCell="H4" zoomScaleNormal="100" workbookViewId="0"/>
  </sheetViews>
  <sheetFormatPr defaultColWidth="10.5703125" defaultRowHeight="14.25"/>
  <cols>
    <col min="1" max="5" width="10.5703125" style="439" hidden="1" customWidth="1"/>
    <col min="6" max="7" width="5.7109375" style="519" hidden="1" customWidth="1"/>
    <col min="8" max="8" width="4.28515625" style="112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5" width="1.28515625" style="43" hidden="1" customWidth="1"/>
    <col min="16" max="16" width="23.140625" style="43" hidden="1" customWidth="1"/>
    <col min="17" max="18" width="18.7109375" style="43" hidden="1" customWidth="1"/>
    <col min="19" max="19" width="14.7109375" style="43" hidden="1" customWidth="1"/>
    <col min="20" max="20" width="17.7109375" style="43" hidden="1" customWidth="1"/>
    <col min="21" max="22" width="14.7109375" style="43" hidden="1" customWidth="1"/>
    <col min="23" max="23" width="17.7109375" style="43" hidden="1" customWidth="1"/>
    <col min="24" max="24" width="2" style="43" hidden="1" customWidth="1"/>
    <col min="25" max="25" width="11.7109375" style="43" customWidth="1"/>
    <col min="26" max="26" width="6.42578125" style="43" bestFit="1" customWidth="1"/>
    <col min="27" max="27" width="11.7109375" style="43" customWidth="1"/>
    <col min="28" max="28" width="11.42578125" style="43" hidden="1" customWidth="1"/>
    <col min="29" max="29" width="3.7109375" style="43" customWidth="1"/>
    <col min="30" max="30" width="30.7109375" style="43" customWidth="1"/>
    <col min="31" max="42" width="10.5703125" style="439"/>
    <col min="43" max="16384" width="10.5703125" style="43"/>
  </cols>
  <sheetData>
    <row r="1" spans="1:42" hidden="1"/>
    <row r="2" spans="1:42" hidden="1"/>
    <row r="3" spans="1:42" hidden="1"/>
    <row r="4" spans="1:42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44"/>
    </row>
    <row r="5" spans="1:42" ht="24.95" customHeight="1">
      <c r="J5" s="101"/>
      <c r="K5" s="101"/>
      <c r="L5" s="728"/>
      <c r="M5" s="728"/>
      <c r="N5" s="728"/>
      <c r="O5" s="728"/>
      <c r="P5" s="728"/>
      <c r="Q5" s="728"/>
      <c r="R5" s="752"/>
      <c r="S5" s="752"/>
      <c r="T5" s="752"/>
      <c r="U5" s="752"/>
      <c r="V5" s="752"/>
      <c r="W5" s="752"/>
      <c r="X5" s="752"/>
      <c r="Y5" s="752"/>
      <c r="Z5" s="752"/>
      <c r="AA5" s="753"/>
      <c r="AB5" s="413"/>
    </row>
    <row r="6" spans="1:42" ht="14.25" customHeight="1">
      <c r="J6" s="101"/>
      <c r="K6" s="101"/>
      <c r="L6" s="676" t="str">
        <f>IF(org=0,"Не определено",org)</f>
        <v>ООО "Профит"</v>
      </c>
      <c r="M6" s="676"/>
      <c r="N6" s="676"/>
      <c r="O6" s="676"/>
      <c r="P6" s="676"/>
      <c r="Q6" s="676"/>
      <c r="R6" s="677"/>
      <c r="S6" s="677"/>
      <c r="T6" s="677"/>
      <c r="U6" s="677"/>
      <c r="V6" s="677"/>
      <c r="W6" s="677"/>
      <c r="X6" s="677"/>
      <c r="Y6" s="677"/>
      <c r="Z6" s="677"/>
      <c r="AA6" s="678"/>
      <c r="AB6" s="404"/>
    </row>
    <row r="7" spans="1:42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98"/>
      <c r="V7" s="98"/>
      <c r="W7" s="44"/>
      <c r="X7" s="44"/>
    </row>
    <row r="8" spans="1:42" s="356" customFormat="1" ht="17.100000000000001" hidden="1" customHeight="1">
      <c r="A8" s="518"/>
      <c r="B8" s="518"/>
      <c r="C8" s="518"/>
      <c r="D8" s="518"/>
      <c r="E8" s="518"/>
      <c r="F8" s="518"/>
      <c r="G8" s="518"/>
      <c r="H8" s="355"/>
      <c r="L8" s="430"/>
      <c r="M8" s="352"/>
      <c r="P8" s="420"/>
      <c r="R8" s="420"/>
      <c r="S8" s="420"/>
      <c r="T8" s="420"/>
      <c r="U8" s="420"/>
      <c r="V8" s="420"/>
      <c r="W8" s="155"/>
      <c r="X8" s="155"/>
      <c r="AE8" s="518"/>
      <c r="AF8" s="518"/>
      <c r="AG8" s="518"/>
      <c r="AH8" s="518"/>
      <c r="AI8" s="518"/>
      <c r="AJ8" s="518"/>
      <c r="AK8" s="518"/>
      <c r="AL8" s="518"/>
      <c r="AM8" s="518"/>
      <c r="AN8" s="518"/>
      <c r="AO8" s="518"/>
      <c r="AP8" s="518"/>
    </row>
    <row r="9" spans="1:42" s="356" customFormat="1" ht="0.2" customHeight="1">
      <c r="A9" s="518"/>
      <c r="B9" s="518"/>
      <c r="C9" s="518"/>
      <c r="D9" s="518"/>
      <c r="E9" s="518"/>
      <c r="F9" s="518"/>
      <c r="G9" s="518"/>
      <c r="H9" s="355"/>
      <c r="L9" s="682"/>
      <c r="M9" s="682"/>
      <c r="N9" s="267"/>
      <c r="O9" s="736"/>
      <c r="P9" s="736"/>
      <c r="Q9" s="736"/>
      <c r="R9" s="736"/>
      <c r="S9" s="736"/>
      <c r="T9" s="736"/>
      <c r="U9" s="736"/>
      <c r="V9" s="543"/>
      <c r="W9" s="155"/>
      <c r="X9" s="155"/>
      <c r="AE9" s="518"/>
      <c r="AF9" s="518"/>
      <c r="AG9" s="518"/>
      <c r="AH9" s="518"/>
      <c r="AI9" s="518"/>
      <c r="AJ9" s="518"/>
      <c r="AK9" s="518"/>
      <c r="AL9" s="518"/>
      <c r="AM9" s="518"/>
      <c r="AN9" s="518"/>
      <c r="AO9" s="518"/>
      <c r="AP9" s="518"/>
    </row>
    <row r="10" spans="1:42" s="356" customFormat="1" ht="0.2" customHeight="1">
      <c r="A10" s="518"/>
      <c r="B10" s="518"/>
      <c r="C10" s="518"/>
      <c r="D10" s="518"/>
      <c r="E10" s="518"/>
      <c r="F10" s="518"/>
      <c r="G10" s="518"/>
      <c r="H10" s="355"/>
      <c r="L10" s="682"/>
      <c r="M10" s="682"/>
      <c r="N10" s="267"/>
      <c r="O10" s="736"/>
      <c r="P10" s="736"/>
      <c r="Q10" s="736"/>
      <c r="R10" s="736"/>
      <c r="S10" s="736"/>
      <c r="T10" s="736"/>
      <c r="U10" s="736"/>
      <c r="V10" s="543"/>
      <c r="W10" s="155"/>
      <c r="X10" s="155"/>
      <c r="AE10" s="518"/>
      <c r="AF10" s="518"/>
      <c r="AG10" s="518"/>
      <c r="AH10" s="518"/>
      <c r="AI10" s="518"/>
      <c r="AJ10" s="518"/>
      <c r="AK10" s="518"/>
      <c r="AL10" s="518"/>
      <c r="AM10" s="518"/>
      <c r="AN10" s="518"/>
      <c r="AO10" s="518"/>
      <c r="AP10" s="518"/>
    </row>
    <row r="11" spans="1:42" s="356" customFormat="1" ht="22.5" hidden="1" customHeight="1">
      <c r="A11" s="518"/>
      <c r="B11" s="518"/>
      <c r="C11" s="518"/>
      <c r="D11" s="518"/>
      <c r="E11" s="518"/>
      <c r="F11" s="518"/>
      <c r="G11" s="518"/>
      <c r="H11" s="355"/>
      <c r="L11" s="682"/>
      <c r="M11" s="682"/>
      <c r="N11" s="267"/>
      <c r="O11" s="736"/>
      <c r="P11" s="736"/>
      <c r="Q11" s="736"/>
      <c r="R11" s="736"/>
      <c r="S11" s="736"/>
      <c r="T11" s="736"/>
      <c r="U11" s="736"/>
      <c r="V11" s="543"/>
      <c r="W11" s="155"/>
      <c r="X11" s="155"/>
      <c r="AB11" s="514" t="s">
        <v>512</v>
      </c>
      <c r="AE11" s="518"/>
      <c r="AF11" s="518"/>
      <c r="AG11" s="518"/>
      <c r="AH11" s="518"/>
      <c r="AI11" s="518"/>
      <c r="AJ11" s="518"/>
      <c r="AK11" s="518"/>
      <c r="AL11" s="518"/>
      <c r="AM11" s="518"/>
      <c r="AN11" s="518"/>
      <c r="AO11" s="518"/>
      <c r="AP11" s="518"/>
    </row>
    <row r="12" spans="1:42" ht="15" customHeight="1">
      <c r="J12" s="101"/>
      <c r="K12" s="101"/>
      <c r="L12" s="44"/>
      <c r="M12" s="44"/>
      <c r="N12" s="44"/>
      <c r="O12" s="733"/>
      <c r="P12" s="733"/>
      <c r="Q12" s="733"/>
      <c r="R12" s="733"/>
      <c r="S12" s="733"/>
      <c r="T12" s="733"/>
      <c r="U12" s="733"/>
      <c r="V12" s="733"/>
      <c r="W12" s="733"/>
      <c r="X12" s="733"/>
      <c r="Y12" s="733"/>
      <c r="Z12" s="733"/>
      <c r="AA12" s="733"/>
      <c r="AB12" s="733"/>
    </row>
    <row r="13" spans="1:42" ht="19.5" customHeight="1">
      <c r="J13" s="101"/>
      <c r="K13" s="101"/>
      <c r="L13" s="726" t="s">
        <v>116</v>
      </c>
      <c r="M13" s="715" t="s">
        <v>903</v>
      </c>
      <c r="N13" s="715"/>
      <c r="O13" s="545"/>
      <c r="P13" s="718" t="s">
        <v>455</v>
      </c>
      <c r="Q13" s="719"/>
      <c r="R13" s="719"/>
      <c r="S13" s="719"/>
      <c r="T13" s="719"/>
      <c r="U13" s="719"/>
      <c r="V13" s="719"/>
      <c r="W13" s="720"/>
      <c r="X13" s="447"/>
      <c r="Y13" s="709" t="s">
        <v>356</v>
      </c>
      <c r="Z13" s="710"/>
      <c r="AA13" s="710"/>
      <c r="AB13" s="715" t="s">
        <v>424</v>
      </c>
      <c r="AC13" s="732" t="s">
        <v>311</v>
      </c>
      <c r="AD13" s="702" t="s">
        <v>275</v>
      </c>
    </row>
    <row r="14" spans="1:42" ht="31.5" customHeight="1">
      <c r="J14" s="101"/>
      <c r="K14" s="101"/>
      <c r="L14" s="726"/>
      <c r="M14" s="716"/>
      <c r="N14" s="716"/>
      <c r="O14" s="708"/>
      <c r="P14" s="544" t="s">
        <v>906</v>
      </c>
      <c r="Q14" s="708" t="s">
        <v>908</v>
      </c>
      <c r="R14" s="708"/>
      <c r="S14" s="708" t="s">
        <v>911</v>
      </c>
      <c r="T14" s="708"/>
      <c r="U14" s="708" t="s">
        <v>912</v>
      </c>
      <c r="V14" s="708"/>
      <c r="W14" s="708"/>
      <c r="X14" s="451"/>
      <c r="Y14" s="711"/>
      <c r="Z14" s="712"/>
      <c r="AA14" s="712"/>
      <c r="AB14" s="716"/>
      <c r="AC14" s="732"/>
      <c r="AD14" s="703"/>
    </row>
    <row r="15" spans="1:42" ht="45.75" customHeight="1">
      <c r="J15" s="101"/>
      <c r="K15" s="101"/>
      <c r="L15" s="726"/>
      <c r="M15" s="717"/>
      <c r="N15" s="717"/>
      <c r="O15" s="708"/>
      <c r="P15" s="544" t="s">
        <v>907</v>
      </c>
      <c r="Q15" s="544" t="s">
        <v>910</v>
      </c>
      <c r="R15" s="544" t="s">
        <v>909</v>
      </c>
      <c r="S15" s="137" t="s">
        <v>913</v>
      </c>
      <c r="T15" s="137" t="s">
        <v>914</v>
      </c>
      <c r="U15" s="137" t="s">
        <v>915</v>
      </c>
      <c r="V15" s="137" t="s">
        <v>916</v>
      </c>
      <c r="W15" s="137" t="s">
        <v>909</v>
      </c>
      <c r="X15" s="137"/>
      <c r="Y15" s="138" t="s">
        <v>309</v>
      </c>
      <c r="Z15" s="731" t="s">
        <v>308</v>
      </c>
      <c r="AA15" s="731"/>
      <c r="AB15" s="717"/>
      <c r="AC15" s="732"/>
      <c r="AD15" s="704"/>
    </row>
    <row r="16" spans="1:42">
      <c r="J16" s="101"/>
      <c r="K16" s="101"/>
      <c r="L16" s="51" t="s">
        <v>117</v>
      </c>
      <c r="M16" s="51" t="s">
        <v>69</v>
      </c>
      <c r="N16" s="397" t="str">
        <f ca="1">OFFSET(N16,0,-1)</f>
        <v>2</v>
      </c>
      <c r="O16" s="397" t="str">
        <f ca="1">OFFSET(O16,0,-1)</f>
        <v>2</v>
      </c>
      <c r="P16" s="218">
        <f t="shared" ref="P16:AB16" ca="1" si="0">OFFSET(P16,0,-1)+1</f>
        <v>3</v>
      </c>
      <c r="Q16" s="218">
        <f t="shared" ca="1" si="0"/>
        <v>4</v>
      </c>
      <c r="R16" s="218">
        <f t="shared" ca="1" si="0"/>
        <v>5</v>
      </c>
      <c r="S16" s="218">
        <f t="shared" ca="1" si="0"/>
        <v>6</v>
      </c>
      <c r="T16" s="218">
        <f t="shared" ca="1" si="0"/>
        <v>7</v>
      </c>
      <c r="U16" s="218">
        <f t="shared" ca="1" si="0"/>
        <v>8</v>
      </c>
      <c r="V16" s="218">
        <f t="shared" ca="1" si="0"/>
        <v>9</v>
      </c>
      <c r="W16" s="218">
        <f t="shared" ca="1" si="0"/>
        <v>10</v>
      </c>
      <c r="X16" s="397">
        <f ca="1">OFFSET(X16,0,-1)</f>
        <v>10</v>
      </c>
      <c r="Y16" s="396">
        <f t="shared" ca="1" si="0"/>
        <v>11</v>
      </c>
      <c r="Z16" s="396">
        <f t="shared" ca="1" si="0"/>
        <v>12</v>
      </c>
      <c r="AA16" s="218">
        <f t="shared" ca="1" si="0"/>
        <v>13</v>
      </c>
      <c r="AB16" s="396">
        <f t="shared" ca="1" si="0"/>
        <v>14</v>
      </c>
      <c r="AD16" s="218">
        <f ca="1">OFFSET(AD16,0,-2)+1</f>
        <v>15</v>
      </c>
    </row>
    <row r="17" spans="1:42" ht="17.100000000000001" customHeight="1">
      <c r="A17" s="727">
        <v>1</v>
      </c>
      <c r="B17" s="552"/>
      <c r="C17" s="552"/>
      <c r="D17" s="552"/>
      <c r="E17" s="553"/>
      <c r="F17" s="553"/>
      <c r="G17" s="566"/>
      <c r="H17" s="554"/>
      <c r="I17" s="549"/>
      <c r="J17" s="232"/>
      <c r="K17" s="232"/>
      <c r="L17" s="548">
        <f>mergeValue(A17)</f>
        <v>1</v>
      </c>
      <c r="M17" s="264" t="s">
        <v>37</v>
      </c>
      <c r="N17" s="415"/>
      <c r="O17" s="749"/>
      <c r="P17" s="750"/>
      <c r="Q17" s="750"/>
      <c r="R17" s="750"/>
      <c r="S17" s="750"/>
      <c r="T17" s="750"/>
      <c r="U17" s="750"/>
      <c r="V17" s="750"/>
      <c r="W17" s="750"/>
      <c r="X17" s="750"/>
      <c r="Y17" s="750"/>
      <c r="Z17" s="750"/>
      <c r="AA17" s="750"/>
      <c r="AB17" s="750"/>
      <c r="AC17" s="751"/>
      <c r="AD17" s="241"/>
    </row>
    <row r="18" spans="1:42" ht="17.100000000000001" customHeight="1">
      <c r="A18" s="727"/>
      <c r="B18" s="727">
        <v>1</v>
      </c>
      <c r="C18" s="552"/>
      <c r="D18" s="552"/>
      <c r="E18" s="555"/>
      <c r="F18" s="566"/>
      <c r="G18" s="566"/>
      <c r="H18" s="554"/>
      <c r="I18" s="252"/>
      <c r="J18" s="233"/>
      <c r="K18" s="233"/>
      <c r="L18" s="547" t="str">
        <f>mergeValue(A18) &amp;"."&amp; mergeValue(B18)</f>
        <v>1.1</v>
      </c>
      <c r="M18" s="209" t="s">
        <v>32</v>
      </c>
      <c r="N18" s="415"/>
      <c r="O18" s="749"/>
      <c r="P18" s="750"/>
      <c r="Q18" s="750"/>
      <c r="R18" s="750"/>
      <c r="S18" s="750"/>
      <c r="T18" s="750"/>
      <c r="U18" s="750"/>
      <c r="V18" s="750"/>
      <c r="W18" s="750"/>
      <c r="X18" s="750"/>
      <c r="Y18" s="750"/>
      <c r="Z18" s="750"/>
      <c r="AA18" s="750"/>
      <c r="AB18" s="750"/>
      <c r="AC18" s="751"/>
      <c r="AD18" s="241"/>
    </row>
    <row r="19" spans="1:42" ht="24.95" customHeight="1">
      <c r="A19" s="727"/>
      <c r="B19" s="727"/>
      <c r="C19" s="727">
        <v>1</v>
      </c>
      <c r="D19" s="552"/>
      <c r="E19" s="555"/>
      <c r="F19" s="566"/>
      <c r="G19" s="566"/>
      <c r="H19" s="554"/>
      <c r="I19" s="252"/>
      <c r="J19" s="233"/>
      <c r="K19" s="233"/>
      <c r="L19" s="547" t="str">
        <f>mergeValue(A19) &amp;"."&amp; mergeValue(B19)&amp;"."&amp; mergeValue(C19)</f>
        <v>1.1.1</v>
      </c>
      <c r="M19" s="210" t="s">
        <v>981</v>
      </c>
      <c r="N19" s="415"/>
      <c r="O19" s="749"/>
      <c r="P19" s="750"/>
      <c r="Q19" s="750"/>
      <c r="R19" s="750"/>
      <c r="S19" s="750"/>
      <c r="T19" s="750"/>
      <c r="U19" s="750"/>
      <c r="V19" s="750"/>
      <c r="W19" s="750"/>
      <c r="X19" s="750"/>
      <c r="Y19" s="750"/>
      <c r="Z19" s="750"/>
      <c r="AA19" s="750"/>
      <c r="AB19" s="750"/>
      <c r="AC19" s="751"/>
      <c r="AD19" s="241"/>
    </row>
    <row r="20" spans="1:42" ht="17.100000000000001" customHeight="1">
      <c r="A20" s="727"/>
      <c r="B20" s="727"/>
      <c r="C20" s="727"/>
      <c r="D20" s="727">
        <v>1</v>
      </c>
      <c r="E20" s="555"/>
      <c r="F20" s="566"/>
      <c r="G20" s="566"/>
      <c r="H20" s="721"/>
      <c r="I20" s="551"/>
      <c r="J20" s="551"/>
      <c r="K20" s="233"/>
      <c r="L20" s="547" t="str">
        <f>mergeValue(A20) &amp;"."&amp; mergeValue(B20)&amp;"."&amp; mergeValue(C20)&amp;"."&amp; mergeValue(D20)</f>
        <v>1.1.1.1</v>
      </c>
      <c r="M20" s="211" t="s">
        <v>942</v>
      </c>
      <c r="N20" s="415"/>
      <c r="O20" s="746"/>
      <c r="P20" s="747"/>
      <c r="Q20" s="747"/>
      <c r="R20" s="747"/>
      <c r="S20" s="747"/>
      <c r="T20" s="747"/>
      <c r="U20" s="747"/>
      <c r="V20" s="747"/>
      <c r="W20" s="747"/>
      <c r="X20" s="747"/>
      <c r="Y20" s="747"/>
      <c r="Z20" s="747"/>
      <c r="AA20" s="747"/>
      <c r="AB20" s="747"/>
      <c r="AC20" s="748"/>
      <c r="AD20" s="241"/>
    </row>
    <row r="21" spans="1:42" ht="17.100000000000001" customHeight="1">
      <c r="A21" s="727"/>
      <c r="B21" s="727"/>
      <c r="C21" s="727"/>
      <c r="D21" s="727"/>
      <c r="E21" s="745" t="s">
        <v>117</v>
      </c>
      <c r="F21" s="552"/>
      <c r="G21" s="566"/>
      <c r="H21" s="721"/>
      <c r="I21" s="721"/>
      <c r="J21" s="569"/>
      <c r="L21" s="547" t="str">
        <f>mergeValue(A21) &amp;"."&amp; mergeValue(B21)&amp;"."&amp; mergeValue(C21)&amp;"."&amp; mergeValue(D21)&amp;"."&amp; mergeValue(E21)</f>
        <v>1.1.1.1.1</v>
      </c>
      <c r="M21" s="224" t="s">
        <v>20</v>
      </c>
      <c r="N21" s="416"/>
      <c r="O21" s="695"/>
      <c r="P21" s="696"/>
      <c r="Q21" s="696"/>
      <c r="R21" s="696"/>
      <c r="S21" s="696"/>
      <c r="T21" s="696"/>
      <c r="U21" s="696"/>
      <c r="V21" s="696"/>
      <c r="W21" s="696"/>
      <c r="X21" s="696"/>
      <c r="Y21" s="696"/>
      <c r="Z21" s="696"/>
      <c r="AA21" s="696"/>
      <c r="AB21" s="696"/>
      <c r="AC21" s="697"/>
      <c r="AD21" s="241"/>
      <c r="AF21" s="516" t="str">
        <f>strCheckUnique(AG21:AG26)</f>
        <v/>
      </c>
      <c r="AH21" s="516"/>
    </row>
    <row r="22" spans="1:42" ht="17.100000000000001" customHeight="1">
      <c r="A22" s="727"/>
      <c r="B22" s="727"/>
      <c r="C22" s="727"/>
      <c r="D22" s="727"/>
      <c r="E22" s="745"/>
      <c r="F22" s="727">
        <v>1</v>
      </c>
      <c r="G22" s="552"/>
      <c r="H22" s="721"/>
      <c r="I22" s="721"/>
      <c r="J22" s="721"/>
      <c r="L22" s="547" t="str">
        <f>mergeValue(A22) &amp;"."&amp; mergeValue(B22)&amp;"."&amp; mergeValue(C22)&amp;"."&amp; mergeValue(D22)&amp;"."&amp; mergeValue(E22)&amp;"."&amp; mergeValue(F22)</f>
        <v>1.1.1.1.1.1</v>
      </c>
      <c r="M22" s="542"/>
      <c r="N22" s="257"/>
      <c r="O22" s="245"/>
      <c r="P22" s="245"/>
      <c r="Q22" s="245"/>
      <c r="R22" s="245"/>
      <c r="S22" s="391"/>
      <c r="T22" s="391"/>
      <c r="U22" s="391"/>
      <c r="V22" s="391"/>
      <c r="W22" s="391"/>
      <c r="X22" s="438" t="str">
        <f>Y22 &amp; "-" &amp; AA22</f>
        <v>-</v>
      </c>
      <c r="Y22" s="688"/>
      <c r="Z22" s="758" t="s">
        <v>107</v>
      </c>
      <c r="AA22" s="756"/>
      <c r="AB22" s="754" t="s">
        <v>108</v>
      </c>
      <c r="AC22" s="141"/>
      <c r="AD22" s="241"/>
      <c r="AE22" s="439" t="str">
        <f>strCheckDate(O22:AC22)</f>
        <v/>
      </c>
      <c r="AF22" s="516"/>
      <c r="AG22" s="516" t="str">
        <f>IF(M22="","",M22 )</f>
        <v/>
      </c>
      <c r="AH22" s="516"/>
      <c r="AI22" s="516"/>
      <c r="AJ22" s="516"/>
    </row>
    <row r="23" spans="1:42" ht="17.100000000000001" customHeight="1">
      <c r="A23" s="727"/>
      <c r="B23" s="727"/>
      <c r="C23" s="727"/>
      <c r="D23" s="727"/>
      <c r="E23" s="745"/>
      <c r="F23" s="727"/>
      <c r="G23" s="552">
        <v>1</v>
      </c>
      <c r="H23" s="721"/>
      <c r="I23" s="721"/>
      <c r="J23" s="721"/>
      <c r="K23" s="441"/>
      <c r="L23" s="547" t="str">
        <f>mergeValue(A23) &amp;"."&amp; mergeValue(B23)&amp;"."&amp; mergeValue(C23)&amp;"."&amp; mergeValue(D23)&amp;"."&amp; mergeValue(E23)&amp;"."&amp; mergeValue(F23)&amp;"."&amp; mergeValue(G23)</f>
        <v>1.1.1.1.1.1.1</v>
      </c>
      <c r="M23" s="248"/>
      <c r="N23" s="392"/>
      <c r="O23" s="245"/>
      <c r="P23" s="245"/>
      <c r="Q23" s="245"/>
      <c r="R23" s="245"/>
      <c r="S23" s="391"/>
      <c r="T23" s="391"/>
      <c r="U23" s="391"/>
      <c r="V23" s="391"/>
      <c r="W23" s="391"/>
      <c r="X23" s="438" t="str">
        <f>Y23 &amp; "-" &amp; AA23</f>
        <v>-</v>
      </c>
      <c r="Y23" s="737"/>
      <c r="Z23" s="738"/>
      <c r="AA23" s="757"/>
      <c r="AB23" s="755"/>
      <c r="AC23" s="418"/>
      <c r="AD23" s="239"/>
      <c r="AE23" s="439" t="str">
        <f>strCheckDate(O23:AC23)</f>
        <v/>
      </c>
      <c r="AH23" s="516"/>
    </row>
    <row r="24" spans="1:42" ht="0.2" customHeight="1">
      <c r="A24" s="727"/>
      <c r="B24" s="727"/>
      <c r="C24" s="727"/>
      <c r="D24" s="727"/>
      <c r="E24" s="745"/>
      <c r="F24" s="727"/>
      <c r="G24" s="552"/>
      <c r="H24" s="721"/>
      <c r="I24" s="721"/>
      <c r="J24" s="721"/>
      <c r="K24" s="567"/>
      <c r="L24" s="403"/>
      <c r="M24" s="257"/>
      <c r="N24" s="257"/>
      <c r="O24" s="245"/>
      <c r="P24" s="245"/>
      <c r="Q24" s="245"/>
      <c r="R24" s="245"/>
      <c r="S24" s="391"/>
      <c r="T24" s="391"/>
      <c r="U24" s="391"/>
      <c r="V24" s="391"/>
      <c r="W24" s="391"/>
      <c r="X24" s="438"/>
      <c r="Y24" s="737"/>
      <c r="Z24" s="738"/>
      <c r="AA24" s="757"/>
      <c r="AB24" s="755"/>
      <c r="AC24" s="418"/>
      <c r="AD24" s="239"/>
      <c r="AH24" s="516"/>
    </row>
    <row r="25" spans="1:42" ht="15" customHeight="1">
      <c r="A25" s="727"/>
      <c r="B25" s="727"/>
      <c r="C25" s="727"/>
      <c r="D25" s="727"/>
      <c r="E25" s="745"/>
      <c r="F25" s="727"/>
      <c r="G25" s="552"/>
      <c r="H25" s="721"/>
      <c r="I25" s="721"/>
      <c r="J25" s="721"/>
      <c r="L25" s="145"/>
      <c r="M25" s="228" t="s">
        <v>60</v>
      </c>
      <c r="N25" s="574"/>
      <c r="O25" s="572"/>
      <c r="P25" s="573"/>
      <c r="Q25" s="572"/>
      <c r="R25" s="573"/>
      <c r="S25" s="573"/>
      <c r="T25" s="573"/>
      <c r="U25" s="573"/>
      <c r="V25" s="573"/>
      <c r="W25" s="577"/>
      <c r="X25" s="577"/>
      <c r="Y25" s="577"/>
      <c r="Z25" s="577"/>
      <c r="AA25" s="577"/>
      <c r="AB25" s="577"/>
      <c r="AC25" s="577"/>
      <c r="AD25" s="452"/>
      <c r="AH25" s="516">
        <f ca="1">OFFSET(AH25,-1,0)</f>
        <v>0</v>
      </c>
    </row>
    <row r="26" spans="1:42" customFormat="1" ht="15" customHeight="1">
      <c r="A26" s="727"/>
      <c r="B26" s="727"/>
      <c r="C26" s="727"/>
      <c r="D26" s="727"/>
      <c r="E26" s="745"/>
      <c r="F26" s="556"/>
      <c r="G26" s="566"/>
      <c r="H26" s="721"/>
      <c r="I26" s="721"/>
      <c r="J26" s="102"/>
      <c r="K26" s="102"/>
      <c r="L26" s="251"/>
      <c r="M26" s="227" t="s">
        <v>974</v>
      </c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409"/>
      <c r="AC26" s="409"/>
      <c r="AD26" s="240"/>
      <c r="AE26" s="456"/>
      <c r="AF26" s="456"/>
      <c r="AG26" s="456"/>
      <c r="AH26" s="456"/>
      <c r="AI26" s="456"/>
      <c r="AJ26" s="456"/>
      <c r="AK26" s="456"/>
      <c r="AL26" s="456"/>
      <c r="AM26" s="456"/>
      <c r="AN26" s="456"/>
      <c r="AO26" s="456"/>
      <c r="AP26" s="456"/>
    </row>
    <row r="27" spans="1:42" customFormat="1" ht="15" customHeight="1">
      <c r="A27" s="727"/>
      <c r="B27" s="727"/>
      <c r="C27" s="727"/>
      <c r="D27" s="727"/>
      <c r="E27" s="555"/>
      <c r="F27" s="556"/>
      <c r="G27" s="566"/>
      <c r="H27" s="567"/>
      <c r="I27" s="569"/>
      <c r="J27" s="100"/>
      <c r="K27" s="100"/>
      <c r="L27" s="145"/>
      <c r="M27" s="215" t="s">
        <v>23</v>
      </c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409"/>
      <c r="AC27" s="409"/>
      <c r="AD27" s="240"/>
      <c r="AE27" s="456"/>
      <c r="AF27" s="456"/>
      <c r="AG27" s="456"/>
      <c r="AH27" s="456"/>
      <c r="AI27" s="456"/>
      <c r="AJ27" s="456"/>
      <c r="AK27" s="456"/>
      <c r="AL27" s="456"/>
      <c r="AM27" s="456"/>
      <c r="AN27" s="456"/>
      <c r="AO27" s="456"/>
      <c r="AP27" s="456"/>
    </row>
    <row r="28" spans="1:42" customFormat="1" ht="17.100000000000001" customHeight="1">
      <c r="A28" s="727"/>
      <c r="B28" s="727"/>
      <c r="C28" s="727"/>
      <c r="D28" s="559"/>
      <c r="E28" s="559"/>
      <c r="F28" s="561"/>
      <c r="G28" s="559"/>
      <c r="H28" s="232"/>
      <c r="I28" s="232"/>
      <c r="J28" s="100"/>
      <c r="K28" s="100"/>
      <c r="L28" s="145"/>
      <c r="M28" s="214" t="s">
        <v>975</v>
      </c>
      <c r="N28" s="213"/>
      <c r="O28" s="206"/>
      <c r="P28" s="206"/>
      <c r="Q28" s="206"/>
      <c r="R28" s="206"/>
      <c r="S28" s="206"/>
      <c r="T28" s="206"/>
      <c r="U28" s="206"/>
      <c r="V28" s="206"/>
      <c r="W28" s="206"/>
      <c r="X28" s="270"/>
      <c r="Y28" s="207"/>
      <c r="Z28" s="208"/>
      <c r="AA28" s="235"/>
      <c r="AB28" s="213"/>
      <c r="AC28" s="208"/>
      <c r="AD28" s="240"/>
      <c r="AE28" s="456"/>
      <c r="AF28" s="456"/>
      <c r="AG28" s="456"/>
      <c r="AH28" s="456"/>
      <c r="AI28" s="456"/>
      <c r="AJ28" s="456"/>
      <c r="AK28" s="456"/>
      <c r="AL28" s="456"/>
      <c r="AM28" s="456"/>
      <c r="AN28" s="456"/>
      <c r="AO28" s="456"/>
      <c r="AP28" s="456"/>
    </row>
    <row r="29" spans="1:42" customFormat="1" ht="17.100000000000001" customHeight="1">
      <c r="A29" s="727"/>
      <c r="B29" s="727"/>
      <c r="C29" s="559"/>
      <c r="D29" s="559"/>
      <c r="E29" s="559"/>
      <c r="F29" s="561"/>
      <c r="G29" s="559"/>
      <c r="H29" s="232"/>
      <c r="I29" s="232"/>
      <c r="J29" s="100"/>
      <c r="K29" s="100"/>
      <c r="L29" s="145"/>
      <c r="M29" s="213" t="s">
        <v>982</v>
      </c>
      <c r="N29" s="213"/>
      <c r="O29" s="206"/>
      <c r="P29" s="206"/>
      <c r="Q29" s="206"/>
      <c r="R29" s="206"/>
      <c r="S29" s="206"/>
      <c r="T29" s="206"/>
      <c r="U29" s="206"/>
      <c r="V29" s="206"/>
      <c r="W29" s="206"/>
      <c r="X29" s="270"/>
      <c r="Y29" s="207"/>
      <c r="Z29" s="208"/>
      <c r="AA29" s="235"/>
      <c r="AB29" s="213"/>
      <c r="AC29" s="208"/>
      <c r="AD29" s="240"/>
      <c r="AE29" s="456"/>
      <c r="AF29" s="456"/>
      <c r="AG29" s="456"/>
      <c r="AH29" s="456"/>
      <c r="AI29" s="456"/>
      <c r="AJ29" s="456"/>
      <c r="AK29" s="456"/>
      <c r="AL29" s="456"/>
      <c r="AM29" s="456"/>
      <c r="AN29" s="456"/>
      <c r="AO29" s="456"/>
      <c r="AP29" s="456"/>
    </row>
    <row r="30" spans="1:42" customFormat="1" ht="17.100000000000001" customHeight="1">
      <c r="A30" s="727"/>
      <c r="B30" s="559"/>
      <c r="C30" s="559"/>
      <c r="D30" s="559"/>
      <c r="E30" s="559"/>
      <c r="F30" s="561"/>
      <c r="G30" s="559"/>
      <c r="H30" s="232"/>
      <c r="I30" s="232"/>
      <c r="J30" s="100"/>
      <c r="K30" s="100"/>
      <c r="L30" s="145"/>
      <c r="M30" s="229" t="s">
        <v>35</v>
      </c>
      <c r="N30" s="213"/>
      <c r="O30" s="206"/>
      <c r="P30" s="206"/>
      <c r="Q30" s="206"/>
      <c r="R30" s="206"/>
      <c r="S30" s="206"/>
      <c r="T30" s="206"/>
      <c r="U30" s="206"/>
      <c r="V30" s="206"/>
      <c r="W30" s="206"/>
      <c r="X30" s="270"/>
      <c r="Y30" s="207"/>
      <c r="Z30" s="208"/>
      <c r="AA30" s="235"/>
      <c r="AB30" s="213"/>
      <c r="AC30" s="208"/>
      <c r="AD30" s="240"/>
      <c r="AE30" s="456"/>
      <c r="AF30" s="456"/>
      <c r="AG30" s="456"/>
      <c r="AH30" s="456"/>
      <c r="AI30" s="456"/>
      <c r="AJ30" s="456"/>
      <c r="AK30" s="456"/>
      <c r="AL30" s="456"/>
      <c r="AM30" s="456"/>
      <c r="AN30" s="456"/>
      <c r="AO30" s="456"/>
      <c r="AP30" s="456"/>
    </row>
    <row r="31" spans="1:42" customFormat="1" ht="15" customHeight="1">
      <c r="A31" s="456"/>
      <c r="B31" s="456"/>
      <c r="C31" s="456"/>
      <c r="D31" s="456"/>
      <c r="E31" s="456"/>
      <c r="F31" s="557"/>
      <c r="G31" s="456"/>
      <c r="H31" s="232"/>
      <c r="I31" s="91"/>
      <c r="J31" s="100"/>
      <c r="K31" s="100"/>
      <c r="L31" s="145"/>
      <c r="M31" s="266" t="s">
        <v>362</v>
      </c>
      <c r="N31" s="213"/>
      <c r="O31" s="206"/>
      <c r="P31" s="206"/>
      <c r="Q31" s="206"/>
      <c r="R31" s="206"/>
      <c r="S31" s="206"/>
      <c r="T31" s="206"/>
      <c r="U31" s="206"/>
      <c r="V31" s="206"/>
      <c r="W31" s="206"/>
      <c r="X31" s="270"/>
      <c r="Y31" s="207"/>
      <c r="Z31" s="208"/>
      <c r="AA31" s="235"/>
      <c r="AB31" s="213"/>
      <c r="AC31" s="208"/>
      <c r="AD31" s="240"/>
      <c r="AE31" s="456"/>
      <c r="AF31" s="456"/>
      <c r="AG31" s="456"/>
      <c r="AH31" s="456"/>
      <c r="AI31" s="456"/>
      <c r="AJ31" s="456"/>
      <c r="AK31" s="456"/>
      <c r="AL31" s="456"/>
      <c r="AM31" s="456"/>
      <c r="AN31" s="456"/>
      <c r="AO31" s="456"/>
      <c r="AP31" s="456"/>
    </row>
    <row r="32" spans="1:42" ht="3" customHeight="1">
      <c r="I32" s="43"/>
      <c r="J32" s="43"/>
      <c r="K32" s="43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</row>
    <row r="33" spans="9:11" ht="11.25">
      <c r="I33" s="43"/>
      <c r="J33" s="43"/>
      <c r="K33" s="43"/>
    </row>
    <row r="34" spans="9:11" ht="11.25">
      <c r="I34" s="43"/>
      <c r="J34" s="43"/>
      <c r="K34" s="43"/>
    </row>
  </sheetData>
  <sheetProtection password="FA9C" sheet="1" objects="1" scenarios="1" formatColumns="0" formatRows="0"/>
  <dataConsolidate/>
  <mergeCells count="40">
    <mergeCell ref="AB22:AB24"/>
    <mergeCell ref="AA22:AA24"/>
    <mergeCell ref="Z22:Z24"/>
    <mergeCell ref="Y22:Y24"/>
    <mergeCell ref="S14:T14"/>
    <mergeCell ref="Q14:R14"/>
    <mergeCell ref="O17:AC17"/>
    <mergeCell ref="L5:AA5"/>
    <mergeCell ref="L6:AA6"/>
    <mergeCell ref="L13:L15"/>
    <mergeCell ref="M13:M15"/>
    <mergeCell ref="N13:N15"/>
    <mergeCell ref="U14:W14"/>
    <mergeCell ref="O9:U9"/>
    <mergeCell ref="O10:U10"/>
    <mergeCell ref="O11:U11"/>
    <mergeCell ref="O14:O15"/>
    <mergeCell ref="AD13:AD15"/>
    <mergeCell ref="Y13:AA14"/>
    <mergeCell ref="AC13:AC15"/>
    <mergeCell ref="Z15:AA15"/>
    <mergeCell ref="AB13:AB15"/>
    <mergeCell ref="P13:W13"/>
    <mergeCell ref="L9:M9"/>
    <mergeCell ref="L10:M10"/>
    <mergeCell ref="L11:M11"/>
    <mergeCell ref="O12:AB12"/>
    <mergeCell ref="I21:I26"/>
    <mergeCell ref="J22:J25"/>
    <mergeCell ref="O21:AC21"/>
    <mergeCell ref="O20:AC20"/>
    <mergeCell ref="O19:AC19"/>
    <mergeCell ref="O18:AC18"/>
    <mergeCell ref="H20:H26"/>
    <mergeCell ref="D20:D27"/>
    <mergeCell ref="A17:A30"/>
    <mergeCell ref="B18:B29"/>
    <mergeCell ref="C19:C28"/>
    <mergeCell ref="E21:E26"/>
    <mergeCell ref="F22:F25"/>
  </mergeCells>
  <phoneticPr fontId="8" type="noConversion"/>
  <dataValidations xWindow="936" yWindow="467" count="8">
    <dataValidation allowBlank="1" showInputMessage="1" showErrorMessage="1" prompt="Для выбора выполните двойной щелчок левой клавиши мыши по соответствующей ячейке." sqref="Z28:Z31 AB22 Z22"/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AD17:AD22">
      <formula1>900</formula1>
    </dataValidation>
    <dataValidation allowBlank="1" promptTitle="checkPeriodRange" sqref="X22:X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A22 Y22"/>
    <dataValidation type="list" allowBlank="1" showInputMessage="1" showErrorMessage="1" errorTitle="Ошибка" error="Выберите значение из списка" sqref="O21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2">
      <formula1>900</formula1>
    </dataValidation>
    <dataValidation allowBlank="1" showInputMessage="1" showErrorMessage="1" prompt="Введите наименование признака дифференциации" sqref="O20:AC20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408577" r:id="rId4" name="chkMultiAdd"/>
  </control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6_2">
    <tabColor indexed="31"/>
    <pageSetUpPr fitToPage="1"/>
  </sheetPr>
  <dimension ref="A1:BQ27"/>
  <sheetViews>
    <sheetView showGridLines="0" topLeftCell="AF4" zoomScaleNormal="100" workbookViewId="0">
      <selection activeCell="AM41" sqref="AM41"/>
    </sheetView>
  </sheetViews>
  <sheetFormatPr defaultColWidth="10.5703125" defaultRowHeight="14.25"/>
  <cols>
    <col min="1" max="5" width="10.5703125" style="439" hidden="1" customWidth="1"/>
    <col min="6" max="8" width="9.140625" style="519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4" width="2.140625" style="43" hidden="1" customWidth="1"/>
    <col min="15" max="15" width="15.140625" style="43" customWidth="1"/>
    <col min="16" max="17" width="15.140625" style="43" hidden="1" customWidth="1"/>
    <col min="18" max="18" width="11.7109375" style="43" customWidth="1"/>
    <col min="19" max="19" width="6.42578125" style="43" customWidth="1"/>
    <col min="20" max="20" width="11.7109375" style="43" customWidth="1"/>
    <col min="21" max="21" width="13.7109375" style="43" customWidth="1"/>
    <col min="22" max="22" width="15.140625" style="43" customWidth="1"/>
    <col min="23" max="24" width="15.140625" style="43" hidden="1" customWidth="1"/>
    <col min="25" max="25" width="11.7109375" style="43" customWidth="1"/>
    <col min="26" max="26" width="6.42578125" style="43" customWidth="1"/>
    <col min="27" max="27" width="11.7109375" style="43" customWidth="1"/>
    <col min="28" max="28" width="13.7109375" style="43" customWidth="1"/>
    <col min="29" max="29" width="15.140625" style="43" customWidth="1"/>
    <col min="30" max="31" width="15.140625" style="43" hidden="1" customWidth="1"/>
    <col min="32" max="32" width="11.7109375" style="43" customWidth="1"/>
    <col min="33" max="33" width="6.42578125" style="43" customWidth="1"/>
    <col min="34" max="34" width="11.7109375" style="43" customWidth="1"/>
    <col min="35" max="35" width="13.7109375" style="43" customWidth="1"/>
    <col min="36" max="36" width="15.140625" style="43" customWidth="1"/>
    <col min="37" max="38" width="15.140625" style="43" hidden="1" customWidth="1"/>
    <col min="39" max="39" width="11.7109375" style="43" customWidth="1"/>
    <col min="40" max="40" width="6.42578125" style="43" customWidth="1"/>
    <col min="41" max="41" width="11.7109375" style="43" customWidth="1"/>
    <col min="42" max="42" width="13.7109375" style="43" customWidth="1"/>
    <col min="43" max="43" width="15.140625" style="43" customWidth="1"/>
    <col min="44" max="45" width="15.140625" style="43" hidden="1" customWidth="1"/>
    <col min="46" max="46" width="11.7109375" style="43" customWidth="1"/>
    <col min="47" max="47" width="6.42578125" style="43" customWidth="1"/>
    <col min="48" max="48" width="11.7109375" style="43" customWidth="1"/>
    <col min="49" max="49" width="13.7109375" style="43" customWidth="1"/>
    <col min="50" max="50" width="15.140625" style="43" customWidth="1"/>
    <col min="51" max="52" width="15.140625" style="43" hidden="1" customWidth="1"/>
    <col min="53" max="53" width="11.7109375" style="43" customWidth="1"/>
    <col min="54" max="54" width="6.42578125" style="43" customWidth="1"/>
    <col min="55" max="55" width="11.7109375" style="43" customWidth="1"/>
    <col min="56" max="56" width="13.7109375" style="43" hidden="1" customWidth="1"/>
    <col min="57" max="57" width="3.7109375" style="43" customWidth="1"/>
    <col min="58" max="58" width="30.7109375" style="43" customWidth="1"/>
    <col min="59" max="69" width="10.5703125" style="439"/>
    <col min="70" max="16384" width="10.5703125" style="43"/>
  </cols>
  <sheetData>
    <row r="1" spans="1:69" hidden="1"/>
    <row r="2" spans="1:69" hidden="1"/>
    <row r="3" spans="1:69" hidden="1"/>
    <row r="4" spans="1:69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44"/>
      <c r="V4" s="118"/>
      <c r="W4" s="118"/>
      <c r="X4" s="118"/>
      <c r="Y4" s="118"/>
      <c r="Z4" s="118"/>
      <c r="AA4" s="118"/>
      <c r="AB4" s="44"/>
      <c r="AC4" s="118"/>
      <c r="AD4" s="118"/>
      <c r="AE4" s="118"/>
      <c r="AF4" s="118"/>
      <c r="AG4" s="118"/>
      <c r="AH4" s="118"/>
      <c r="AI4" s="44"/>
      <c r="AJ4" s="118"/>
      <c r="AK4" s="118"/>
      <c r="AL4" s="118"/>
      <c r="AM4" s="118"/>
      <c r="AN4" s="118"/>
      <c r="AO4" s="118"/>
      <c r="AP4" s="44"/>
      <c r="AQ4" s="118"/>
      <c r="AR4" s="118"/>
      <c r="AS4" s="118"/>
      <c r="AT4" s="118"/>
      <c r="AU4" s="118"/>
      <c r="AV4" s="118"/>
      <c r="AW4" s="44"/>
      <c r="AX4" s="118"/>
      <c r="AY4" s="118"/>
      <c r="AZ4" s="118"/>
      <c r="BA4" s="118"/>
      <c r="BB4" s="118"/>
      <c r="BC4" s="118"/>
      <c r="BD4" s="44"/>
    </row>
    <row r="5" spans="1:69" ht="24.95" customHeight="1">
      <c r="J5" s="101"/>
      <c r="K5" s="101"/>
      <c r="L5" s="728" t="s">
        <v>2149</v>
      </c>
      <c r="M5" s="728"/>
      <c r="N5" s="728"/>
      <c r="O5" s="752"/>
      <c r="P5" s="752"/>
      <c r="Q5" s="752"/>
      <c r="R5" s="752"/>
      <c r="S5" s="752"/>
      <c r="T5" s="75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413"/>
      <c r="BA5" s="413"/>
      <c r="BB5" s="413"/>
      <c r="BC5" s="413"/>
      <c r="BD5" s="413"/>
    </row>
    <row r="6" spans="1:69" ht="14.25" customHeight="1">
      <c r="J6" s="101"/>
      <c r="K6" s="101"/>
      <c r="L6" s="676" t="str">
        <f>IF(org=0,"Не определено",org)</f>
        <v>ООО "Профит"</v>
      </c>
      <c r="M6" s="676"/>
      <c r="N6" s="676"/>
      <c r="O6" s="677"/>
      <c r="P6" s="677"/>
      <c r="Q6" s="677"/>
      <c r="R6" s="677"/>
      <c r="S6" s="677"/>
      <c r="T6" s="678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  <c r="AT6" s="404"/>
      <c r="AU6" s="404"/>
      <c r="AV6" s="404"/>
      <c r="AW6" s="404"/>
      <c r="AX6" s="404"/>
      <c r="AY6" s="404"/>
      <c r="AZ6" s="404"/>
      <c r="BA6" s="404"/>
      <c r="BB6" s="404"/>
      <c r="BC6" s="404"/>
      <c r="BD6" s="404"/>
    </row>
    <row r="7" spans="1:69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44"/>
      <c r="V7" s="98"/>
      <c r="W7" s="98"/>
      <c r="X7" s="98"/>
      <c r="Y7" s="98"/>
      <c r="Z7" s="98"/>
      <c r="AA7" s="98"/>
      <c r="AB7" s="44"/>
      <c r="AC7" s="98"/>
      <c r="AD7" s="98"/>
      <c r="AE7" s="98"/>
      <c r="AF7" s="98"/>
      <c r="AG7" s="98"/>
      <c r="AH7" s="98"/>
      <c r="AI7" s="44"/>
      <c r="AJ7" s="98"/>
      <c r="AK7" s="98"/>
      <c r="AL7" s="98"/>
      <c r="AM7" s="98"/>
      <c r="AN7" s="98"/>
      <c r="AO7" s="98"/>
      <c r="AP7" s="44"/>
      <c r="AQ7" s="98"/>
      <c r="AR7" s="98"/>
      <c r="AS7" s="98"/>
      <c r="AT7" s="98"/>
      <c r="AU7" s="98"/>
      <c r="AV7" s="98"/>
      <c r="AW7" s="44"/>
      <c r="AX7" s="98"/>
      <c r="AY7" s="98"/>
      <c r="AZ7" s="98"/>
      <c r="BA7" s="98"/>
      <c r="BB7" s="98"/>
      <c r="BC7" s="98"/>
      <c r="BD7" s="44"/>
    </row>
    <row r="8" spans="1:69" s="356" customFormat="1" ht="17.100000000000001" hidden="1" customHeight="1">
      <c r="A8" s="518"/>
      <c r="B8" s="518"/>
      <c r="C8" s="518"/>
      <c r="D8" s="518"/>
      <c r="E8" s="518"/>
      <c r="F8" s="518"/>
      <c r="G8" s="518"/>
      <c r="H8" s="518"/>
      <c r="L8" s="421" t="s">
        <v>405</v>
      </c>
      <c r="M8" s="379"/>
      <c r="P8" s="420"/>
      <c r="Q8" s="420"/>
      <c r="R8" s="420"/>
      <c r="S8" s="420"/>
      <c r="T8" s="420"/>
      <c r="U8" s="155"/>
      <c r="W8" s="420"/>
      <c r="X8" s="420"/>
      <c r="Y8" s="420"/>
      <c r="Z8" s="420"/>
      <c r="AA8" s="420"/>
      <c r="AB8" s="155"/>
      <c r="AD8" s="420"/>
      <c r="AE8" s="420"/>
      <c r="AF8" s="420"/>
      <c r="AG8" s="420"/>
      <c r="AH8" s="420"/>
      <c r="AI8" s="155"/>
      <c r="AK8" s="420"/>
      <c r="AL8" s="420"/>
      <c r="AM8" s="420"/>
      <c r="AN8" s="420"/>
      <c r="AO8" s="420"/>
      <c r="AP8" s="155"/>
      <c r="AR8" s="420"/>
      <c r="AS8" s="420"/>
      <c r="AT8" s="420"/>
      <c r="AU8" s="420"/>
      <c r="AV8" s="420"/>
      <c r="AW8" s="155"/>
      <c r="AY8" s="420"/>
      <c r="AZ8" s="420"/>
      <c r="BA8" s="420"/>
      <c r="BB8" s="420"/>
      <c r="BC8" s="420"/>
      <c r="BD8" s="155"/>
      <c r="BG8" s="518"/>
      <c r="BH8" s="518"/>
      <c r="BI8" s="518"/>
      <c r="BJ8" s="518"/>
      <c r="BK8" s="518"/>
      <c r="BL8" s="518"/>
      <c r="BM8" s="518"/>
      <c r="BN8" s="518"/>
      <c r="BO8" s="518"/>
      <c r="BP8" s="518"/>
      <c r="BQ8" s="518"/>
    </row>
    <row r="9" spans="1:69" s="356" customFormat="1" ht="0.2" customHeight="1">
      <c r="A9" s="518"/>
      <c r="B9" s="518"/>
      <c r="C9" s="518"/>
      <c r="D9" s="518"/>
      <c r="E9" s="518"/>
      <c r="F9" s="518"/>
      <c r="G9" s="518"/>
      <c r="H9" s="518"/>
      <c r="L9" s="682"/>
      <c r="M9" s="682"/>
      <c r="N9" s="267"/>
      <c r="O9" s="736"/>
      <c r="P9" s="736"/>
      <c r="Q9" s="736"/>
      <c r="R9" s="736"/>
      <c r="S9" s="736"/>
      <c r="T9" s="736"/>
      <c r="U9" s="155"/>
      <c r="V9" s="736"/>
      <c r="W9" s="736"/>
      <c r="X9" s="736"/>
      <c r="Y9" s="736"/>
      <c r="Z9" s="736"/>
      <c r="AA9" s="736"/>
      <c r="AB9" s="155"/>
      <c r="AC9" s="736"/>
      <c r="AD9" s="736"/>
      <c r="AE9" s="736"/>
      <c r="AF9" s="736"/>
      <c r="AG9" s="736"/>
      <c r="AH9" s="736"/>
      <c r="AI9" s="155"/>
      <c r="AJ9" s="736"/>
      <c r="AK9" s="736"/>
      <c r="AL9" s="736"/>
      <c r="AM9" s="736"/>
      <c r="AN9" s="736"/>
      <c r="AO9" s="736"/>
      <c r="AP9" s="155"/>
      <c r="AQ9" s="736"/>
      <c r="AR9" s="736"/>
      <c r="AS9" s="736"/>
      <c r="AT9" s="736"/>
      <c r="AU9" s="736"/>
      <c r="AV9" s="736"/>
      <c r="AW9" s="155"/>
      <c r="AX9" s="736"/>
      <c r="AY9" s="736"/>
      <c r="AZ9" s="736"/>
      <c r="BA9" s="736"/>
      <c r="BB9" s="736"/>
      <c r="BC9" s="736"/>
      <c r="BD9" s="155"/>
      <c r="BG9" s="518"/>
      <c r="BH9" s="518"/>
      <c r="BI9" s="518"/>
      <c r="BJ9" s="518"/>
      <c r="BK9" s="518"/>
      <c r="BL9" s="518"/>
      <c r="BM9" s="518"/>
      <c r="BN9" s="518"/>
      <c r="BO9" s="518"/>
      <c r="BP9" s="518"/>
      <c r="BQ9" s="518"/>
    </row>
    <row r="10" spans="1:69" s="356" customFormat="1" ht="0.2" customHeight="1">
      <c r="A10" s="518"/>
      <c r="B10" s="518"/>
      <c r="C10" s="518"/>
      <c r="D10" s="518"/>
      <c r="E10" s="518"/>
      <c r="F10" s="518"/>
      <c r="G10" s="518"/>
      <c r="H10" s="518"/>
      <c r="L10" s="682"/>
      <c r="M10" s="682"/>
      <c r="N10" s="267"/>
      <c r="O10" s="736"/>
      <c r="P10" s="736"/>
      <c r="Q10" s="736"/>
      <c r="R10" s="736"/>
      <c r="S10" s="736"/>
      <c r="T10" s="736"/>
      <c r="U10" s="155"/>
      <c r="V10" s="736"/>
      <c r="W10" s="736"/>
      <c r="X10" s="736"/>
      <c r="Y10" s="736"/>
      <c r="Z10" s="736"/>
      <c r="AA10" s="736"/>
      <c r="AB10" s="155"/>
      <c r="AC10" s="736"/>
      <c r="AD10" s="736"/>
      <c r="AE10" s="736"/>
      <c r="AF10" s="736"/>
      <c r="AG10" s="736"/>
      <c r="AH10" s="736"/>
      <c r="AI10" s="155"/>
      <c r="AJ10" s="736"/>
      <c r="AK10" s="736"/>
      <c r="AL10" s="736"/>
      <c r="AM10" s="736"/>
      <c r="AN10" s="736"/>
      <c r="AO10" s="736"/>
      <c r="AP10" s="155"/>
      <c r="AQ10" s="736"/>
      <c r="AR10" s="736"/>
      <c r="AS10" s="736"/>
      <c r="AT10" s="736"/>
      <c r="AU10" s="736"/>
      <c r="AV10" s="736"/>
      <c r="AW10" s="155"/>
      <c r="AX10" s="736"/>
      <c r="AY10" s="736"/>
      <c r="AZ10" s="736"/>
      <c r="BA10" s="736"/>
      <c r="BB10" s="736"/>
      <c r="BC10" s="736"/>
      <c r="BD10" s="155"/>
      <c r="BG10" s="518"/>
      <c r="BH10" s="518"/>
      <c r="BI10" s="518"/>
      <c r="BJ10" s="518"/>
      <c r="BK10" s="518"/>
      <c r="BL10" s="518"/>
      <c r="BM10" s="518"/>
      <c r="BN10" s="518"/>
      <c r="BO10" s="518"/>
      <c r="BP10" s="518"/>
      <c r="BQ10" s="518"/>
    </row>
    <row r="11" spans="1:69" s="356" customFormat="1" ht="20.25" hidden="1" customHeight="1">
      <c r="A11" s="518"/>
      <c r="B11" s="518"/>
      <c r="C11" s="518"/>
      <c r="D11" s="518"/>
      <c r="E11" s="518"/>
      <c r="F11" s="518"/>
      <c r="G11" s="518"/>
      <c r="H11" s="518"/>
      <c r="L11" s="682"/>
      <c r="M11" s="682"/>
      <c r="N11" s="267"/>
      <c r="O11" s="736"/>
      <c r="P11" s="736"/>
      <c r="Q11" s="736"/>
      <c r="R11" s="736"/>
      <c r="S11" s="736"/>
      <c r="T11" s="736"/>
      <c r="U11" s="515" t="s">
        <v>512</v>
      </c>
      <c r="V11" s="736"/>
      <c r="W11" s="736"/>
      <c r="X11" s="736"/>
      <c r="Y11" s="736"/>
      <c r="Z11" s="736"/>
      <c r="AA11" s="736"/>
      <c r="AB11" s="515" t="s">
        <v>512</v>
      </c>
      <c r="AC11" s="736"/>
      <c r="AD11" s="736"/>
      <c r="AE11" s="736"/>
      <c r="AF11" s="736"/>
      <c r="AG11" s="736"/>
      <c r="AH11" s="736"/>
      <c r="AI11" s="515" t="s">
        <v>512</v>
      </c>
      <c r="AJ11" s="736"/>
      <c r="AK11" s="736"/>
      <c r="AL11" s="736"/>
      <c r="AM11" s="736"/>
      <c r="AN11" s="736"/>
      <c r="AO11" s="736"/>
      <c r="AP11" s="515" t="s">
        <v>512</v>
      </c>
      <c r="AQ11" s="736"/>
      <c r="AR11" s="736"/>
      <c r="AS11" s="736"/>
      <c r="AT11" s="736"/>
      <c r="AU11" s="736"/>
      <c r="AV11" s="736"/>
      <c r="AW11" s="515" t="s">
        <v>512</v>
      </c>
      <c r="AX11" s="736"/>
      <c r="AY11" s="736"/>
      <c r="AZ11" s="736"/>
      <c r="BA11" s="736"/>
      <c r="BB11" s="736"/>
      <c r="BC11" s="736"/>
      <c r="BD11" s="515" t="s">
        <v>512</v>
      </c>
      <c r="BG11" s="518"/>
      <c r="BH11" s="518"/>
      <c r="BI11" s="518"/>
      <c r="BJ11" s="518"/>
      <c r="BK11" s="518"/>
      <c r="BL11" s="518"/>
      <c r="BM11" s="518"/>
      <c r="BN11" s="518"/>
      <c r="BO11" s="518"/>
      <c r="BP11" s="518"/>
      <c r="BQ11" s="518"/>
    </row>
    <row r="12" spans="1:69" ht="15" customHeight="1">
      <c r="J12" s="101"/>
      <c r="K12" s="101"/>
      <c r="L12" s="44"/>
      <c r="M12" s="44"/>
      <c r="N12" s="44"/>
      <c r="O12" s="733"/>
      <c r="P12" s="733"/>
      <c r="Q12" s="733"/>
      <c r="R12" s="733"/>
      <c r="S12" s="733"/>
      <c r="T12" s="733"/>
      <c r="U12" s="733"/>
      <c r="V12" s="733" t="s">
        <v>0</v>
      </c>
      <c r="W12" s="733"/>
      <c r="X12" s="733"/>
      <c r="Y12" s="733"/>
      <c r="Z12" s="733"/>
      <c r="AA12" s="733"/>
      <c r="AB12" s="733"/>
      <c r="AC12" s="733" t="s">
        <v>0</v>
      </c>
      <c r="AD12" s="733"/>
      <c r="AE12" s="733"/>
      <c r="AF12" s="733"/>
      <c r="AG12" s="733"/>
      <c r="AH12" s="733"/>
      <c r="AI12" s="733"/>
      <c r="AJ12" s="733" t="s">
        <v>0</v>
      </c>
      <c r="AK12" s="733"/>
      <c r="AL12" s="733"/>
      <c r="AM12" s="733"/>
      <c r="AN12" s="733"/>
      <c r="AO12" s="733"/>
      <c r="AP12" s="733"/>
      <c r="AQ12" s="733" t="s">
        <v>0</v>
      </c>
      <c r="AR12" s="733"/>
      <c r="AS12" s="733"/>
      <c r="AT12" s="733"/>
      <c r="AU12" s="733"/>
      <c r="AV12" s="733"/>
      <c r="AW12" s="733"/>
      <c r="AX12" s="733" t="s">
        <v>0</v>
      </c>
      <c r="AY12" s="733"/>
      <c r="AZ12" s="733"/>
      <c r="BA12" s="733"/>
      <c r="BB12" s="733"/>
      <c r="BC12" s="733"/>
      <c r="BD12" s="733"/>
    </row>
    <row r="13" spans="1:69" ht="15" customHeight="1">
      <c r="J13" s="101"/>
      <c r="K13" s="101"/>
      <c r="L13" s="726" t="s">
        <v>116</v>
      </c>
      <c r="M13" s="715" t="s">
        <v>903</v>
      </c>
      <c r="N13" s="715"/>
      <c r="O13" s="734" t="s">
        <v>455</v>
      </c>
      <c r="P13" s="735"/>
      <c r="Q13" s="735"/>
      <c r="R13" s="709" t="s">
        <v>454</v>
      </c>
      <c r="S13" s="710"/>
      <c r="T13" s="710"/>
      <c r="U13" s="715" t="s">
        <v>424</v>
      </c>
      <c r="V13" s="734" t="s">
        <v>455</v>
      </c>
      <c r="W13" s="735"/>
      <c r="X13" s="735"/>
      <c r="Y13" s="709" t="s">
        <v>454</v>
      </c>
      <c r="Z13" s="710"/>
      <c r="AA13" s="710"/>
      <c r="AB13" s="715" t="s">
        <v>424</v>
      </c>
      <c r="AC13" s="734" t="s">
        <v>455</v>
      </c>
      <c r="AD13" s="735"/>
      <c r="AE13" s="735"/>
      <c r="AF13" s="709" t="s">
        <v>454</v>
      </c>
      <c r="AG13" s="710"/>
      <c r="AH13" s="710"/>
      <c r="AI13" s="715" t="s">
        <v>424</v>
      </c>
      <c r="AJ13" s="734" t="s">
        <v>455</v>
      </c>
      <c r="AK13" s="735"/>
      <c r="AL13" s="735"/>
      <c r="AM13" s="709" t="s">
        <v>454</v>
      </c>
      <c r="AN13" s="710"/>
      <c r="AO13" s="710"/>
      <c r="AP13" s="715" t="s">
        <v>424</v>
      </c>
      <c r="AQ13" s="734" t="s">
        <v>455</v>
      </c>
      <c r="AR13" s="735"/>
      <c r="AS13" s="735"/>
      <c r="AT13" s="709" t="s">
        <v>454</v>
      </c>
      <c r="AU13" s="710"/>
      <c r="AV13" s="710"/>
      <c r="AW13" s="715" t="s">
        <v>424</v>
      </c>
      <c r="AX13" s="734" t="s">
        <v>455</v>
      </c>
      <c r="AY13" s="735"/>
      <c r="AZ13" s="735"/>
      <c r="BA13" s="709" t="s">
        <v>454</v>
      </c>
      <c r="BB13" s="710"/>
      <c r="BC13" s="710"/>
      <c r="BD13" s="715" t="s">
        <v>424</v>
      </c>
      <c r="BE13" s="732" t="s">
        <v>311</v>
      </c>
      <c r="BF13" s="702" t="s">
        <v>275</v>
      </c>
    </row>
    <row r="14" spans="1:69" ht="15" customHeight="1">
      <c r="J14" s="101"/>
      <c r="K14" s="101"/>
      <c r="L14" s="726"/>
      <c r="M14" s="716"/>
      <c r="N14" s="716"/>
      <c r="O14" s="708" t="s">
        <v>44</v>
      </c>
      <c r="P14" s="708" t="s">
        <v>306</v>
      </c>
      <c r="Q14" s="708"/>
      <c r="R14" s="711"/>
      <c r="S14" s="712"/>
      <c r="T14" s="712"/>
      <c r="U14" s="716"/>
      <c r="V14" s="708" t="s">
        <v>44</v>
      </c>
      <c r="W14" s="708" t="s">
        <v>306</v>
      </c>
      <c r="X14" s="708"/>
      <c r="Y14" s="711"/>
      <c r="Z14" s="712"/>
      <c r="AA14" s="712"/>
      <c r="AB14" s="716"/>
      <c r="AC14" s="708" t="s">
        <v>44</v>
      </c>
      <c r="AD14" s="708" t="s">
        <v>306</v>
      </c>
      <c r="AE14" s="708"/>
      <c r="AF14" s="711"/>
      <c r="AG14" s="712"/>
      <c r="AH14" s="712"/>
      <c r="AI14" s="716"/>
      <c r="AJ14" s="708" t="s">
        <v>44</v>
      </c>
      <c r="AK14" s="708" t="s">
        <v>306</v>
      </c>
      <c r="AL14" s="708"/>
      <c r="AM14" s="711"/>
      <c r="AN14" s="712"/>
      <c r="AO14" s="712"/>
      <c r="AP14" s="716"/>
      <c r="AQ14" s="708" t="s">
        <v>44</v>
      </c>
      <c r="AR14" s="708" t="s">
        <v>306</v>
      </c>
      <c r="AS14" s="708"/>
      <c r="AT14" s="711"/>
      <c r="AU14" s="712"/>
      <c r="AV14" s="712"/>
      <c r="AW14" s="716"/>
      <c r="AX14" s="708" t="s">
        <v>44</v>
      </c>
      <c r="AY14" s="708" t="s">
        <v>306</v>
      </c>
      <c r="AZ14" s="708"/>
      <c r="BA14" s="711"/>
      <c r="BB14" s="712"/>
      <c r="BC14" s="712"/>
      <c r="BD14" s="716"/>
      <c r="BE14" s="732"/>
      <c r="BF14" s="703"/>
    </row>
    <row r="15" spans="1:69" ht="54.95" customHeight="1">
      <c r="J15" s="101"/>
      <c r="K15" s="101"/>
      <c r="L15" s="726"/>
      <c r="M15" s="717"/>
      <c r="N15" s="717"/>
      <c r="O15" s="708"/>
      <c r="P15" s="137" t="s">
        <v>956</v>
      </c>
      <c r="Q15" s="137" t="s">
        <v>521</v>
      </c>
      <c r="R15" s="138" t="s">
        <v>309</v>
      </c>
      <c r="S15" s="731" t="s">
        <v>308</v>
      </c>
      <c r="T15" s="731"/>
      <c r="U15" s="717"/>
      <c r="V15" s="708"/>
      <c r="W15" s="137" t="s">
        <v>956</v>
      </c>
      <c r="X15" s="137" t="s">
        <v>521</v>
      </c>
      <c r="Y15" s="138" t="s">
        <v>309</v>
      </c>
      <c r="Z15" s="731" t="s">
        <v>308</v>
      </c>
      <c r="AA15" s="731"/>
      <c r="AB15" s="717"/>
      <c r="AC15" s="708"/>
      <c r="AD15" s="137" t="s">
        <v>956</v>
      </c>
      <c r="AE15" s="137" t="s">
        <v>521</v>
      </c>
      <c r="AF15" s="138" t="s">
        <v>309</v>
      </c>
      <c r="AG15" s="731" t="s">
        <v>308</v>
      </c>
      <c r="AH15" s="731"/>
      <c r="AI15" s="717"/>
      <c r="AJ15" s="708"/>
      <c r="AK15" s="137" t="s">
        <v>956</v>
      </c>
      <c r="AL15" s="137" t="s">
        <v>521</v>
      </c>
      <c r="AM15" s="138" t="s">
        <v>309</v>
      </c>
      <c r="AN15" s="731" t="s">
        <v>308</v>
      </c>
      <c r="AO15" s="731"/>
      <c r="AP15" s="717"/>
      <c r="AQ15" s="708"/>
      <c r="AR15" s="137" t="s">
        <v>956</v>
      </c>
      <c r="AS15" s="137" t="s">
        <v>521</v>
      </c>
      <c r="AT15" s="138" t="s">
        <v>309</v>
      </c>
      <c r="AU15" s="731" t="s">
        <v>308</v>
      </c>
      <c r="AV15" s="731"/>
      <c r="AW15" s="717"/>
      <c r="AX15" s="708"/>
      <c r="AY15" s="137" t="s">
        <v>956</v>
      </c>
      <c r="AZ15" s="137" t="s">
        <v>521</v>
      </c>
      <c r="BA15" s="138" t="s">
        <v>309</v>
      </c>
      <c r="BB15" s="731" t="s">
        <v>308</v>
      </c>
      <c r="BC15" s="731"/>
      <c r="BD15" s="717"/>
      <c r="BE15" s="732"/>
      <c r="BF15" s="704"/>
    </row>
    <row r="16" spans="1:69">
      <c r="J16" s="101"/>
      <c r="K16" s="315">
        <v>1</v>
      </c>
      <c r="L16" s="51" t="s">
        <v>117</v>
      </c>
      <c r="M16" s="51" t="s">
        <v>69</v>
      </c>
      <c r="N16" s="408" t="s">
        <v>69</v>
      </c>
      <c r="O16" s="218">
        <f ca="1">OFFSET(O16,0,-1)+1</f>
        <v>3</v>
      </c>
      <c r="P16" s="218">
        <f t="shared" ref="P16:BD16" ca="1" si="0">OFFSET(P16,0,-1)+1</f>
        <v>4</v>
      </c>
      <c r="Q16" s="218">
        <f t="shared" ca="1" si="0"/>
        <v>5</v>
      </c>
      <c r="R16" s="218">
        <f t="shared" ca="1" si="0"/>
        <v>6</v>
      </c>
      <c r="S16" s="396">
        <f t="shared" ca="1" si="0"/>
        <v>7</v>
      </c>
      <c r="T16" s="396">
        <f t="shared" ca="1" si="0"/>
        <v>8</v>
      </c>
      <c r="U16" s="218">
        <f t="shared" ca="1" si="0"/>
        <v>9</v>
      </c>
      <c r="V16" s="218">
        <f ca="1">OFFSET(V16,0,-1)+1</f>
        <v>10</v>
      </c>
      <c r="W16" s="218">
        <f t="shared" ca="1" si="0"/>
        <v>11</v>
      </c>
      <c r="X16" s="218">
        <f t="shared" ca="1" si="0"/>
        <v>12</v>
      </c>
      <c r="Y16" s="218">
        <f t="shared" ca="1" si="0"/>
        <v>13</v>
      </c>
      <c r="Z16" s="396">
        <f t="shared" ca="1" si="0"/>
        <v>14</v>
      </c>
      <c r="AA16" s="396">
        <f t="shared" ca="1" si="0"/>
        <v>15</v>
      </c>
      <c r="AB16" s="218">
        <f t="shared" ca="1" si="0"/>
        <v>16</v>
      </c>
      <c r="AC16" s="218">
        <f ca="1">OFFSET(AC16,0,-1)+1</f>
        <v>17</v>
      </c>
      <c r="AD16" s="218">
        <f t="shared" ca="1" si="0"/>
        <v>18</v>
      </c>
      <c r="AE16" s="218">
        <f t="shared" ca="1" si="0"/>
        <v>19</v>
      </c>
      <c r="AF16" s="218">
        <f t="shared" ca="1" si="0"/>
        <v>20</v>
      </c>
      <c r="AG16" s="396">
        <f t="shared" ca="1" si="0"/>
        <v>21</v>
      </c>
      <c r="AH16" s="396">
        <f t="shared" ca="1" si="0"/>
        <v>22</v>
      </c>
      <c r="AI16" s="218">
        <f t="shared" ca="1" si="0"/>
        <v>23</v>
      </c>
      <c r="AJ16" s="218">
        <f ca="1">OFFSET(AJ16,0,-1)+1</f>
        <v>24</v>
      </c>
      <c r="AK16" s="218">
        <f t="shared" ca="1" si="0"/>
        <v>25</v>
      </c>
      <c r="AL16" s="218">
        <f t="shared" ca="1" si="0"/>
        <v>26</v>
      </c>
      <c r="AM16" s="218">
        <f t="shared" ca="1" si="0"/>
        <v>27</v>
      </c>
      <c r="AN16" s="396">
        <f t="shared" ca="1" si="0"/>
        <v>28</v>
      </c>
      <c r="AO16" s="396">
        <f t="shared" ca="1" si="0"/>
        <v>29</v>
      </c>
      <c r="AP16" s="218">
        <f t="shared" ca="1" si="0"/>
        <v>30</v>
      </c>
      <c r="AQ16" s="218">
        <f ca="1">OFFSET(AQ16,0,-1)+1</f>
        <v>31</v>
      </c>
      <c r="AR16" s="218">
        <f t="shared" ca="1" si="0"/>
        <v>32</v>
      </c>
      <c r="AS16" s="218">
        <f t="shared" ca="1" si="0"/>
        <v>33</v>
      </c>
      <c r="AT16" s="218">
        <f t="shared" ca="1" si="0"/>
        <v>34</v>
      </c>
      <c r="AU16" s="396">
        <f t="shared" ca="1" si="0"/>
        <v>35</v>
      </c>
      <c r="AV16" s="396">
        <f t="shared" ca="1" si="0"/>
        <v>36</v>
      </c>
      <c r="AW16" s="218">
        <f t="shared" ca="1" si="0"/>
        <v>37</v>
      </c>
      <c r="AX16" s="218">
        <f ca="1">OFFSET(AX16,0,-1)+1</f>
        <v>38</v>
      </c>
      <c r="AY16" s="218">
        <f t="shared" ca="1" si="0"/>
        <v>39</v>
      </c>
      <c r="AZ16" s="218">
        <f t="shared" ca="1" si="0"/>
        <v>40</v>
      </c>
      <c r="BA16" s="218">
        <f t="shared" ca="1" si="0"/>
        <v>41</v>
      </c>
      <c r="BB16" s="396">
        <f t="shared" ca="1" si="0"/>
        <v>42</v>
      </c>
      <c r="BC16" s="396">
        <f t="shared" ca="1" si="0"/>
        <v>43</v>
      </c>
      <c r="BD16" s="218">
        <f t="shared" ca="1" si="0"/>
        <v>44</v>
      </c>
      <c r="BE16" s="397">
        <f ca="1">OFFSET(BE16,0,-1)</f>
        <v>44</v>
      </c>
      <c r="BF16" s="218">
        <f ca="1">OFFSET(BF16,0,-1)+1</f>
        <v>45</v>
      </c>
    </row>
    <row r="17" spans="1:69" ht="15" hidden="1" customHeight="1">
      <c r="A17" s="727">
        <v>1</v>
      </c>
      <c r="B17" s="552"/>
      <c r="C17" s="552"/>
      <c r="D17" s="552"/>
      <c r="E17" s="553"/>
      <c r="F17" s="566"/>
      <c r="G17" s="566"/>
      <c r="H17" s="566"/>
      <c r="I17" s="549"/>
      <c r="J17" s="232"/>
      <c r="K17" s="232"/>
      <c r="L17" s="548">
        <f>mergeValue(A17)</f>
        <v>1</v>
      </c>
      <c r="M17" s="264" t="s">
        <v>37</v>
      </c>
      <c r="N17" s="415"/>
      <c r="O17" s="722" t="str">
        <f>IF('Перечень тарифов'!J22="","","" &amp; 'Перечень тарифов'!J22 &amp; "")</f>
        <v/>
      </c>
      <c r="P17" s="722"/>
      <c r="Q17" s="722"/>
      <c r="R17" s="722"/>
      <c r="S17" s="722"/>
      <c r="T17" s="722"/>
      <c r="U17" s="722"/>
      <c r="V17" s="722"/>
      <c r="W17" s="722"/>
      <c r="X17" s="722"/>
      <c r="Y17" s="722"/>
      <c r="Z17" s="722"/>
      <c r="AA17" s="722"/>
      <c r="AB17" s="722"/>
      <c r="AC17" s="722"/>
      <c r="AD17" s="722"/>
      <c r="AE17" s="722"/>
      <c r="AF17" s="722"/>
      <c r="AG17" s="722"/>
      <c r="AH17" s="722"/>
      <c r="AI17" s="722"/>
      <c r="AJ17" s="722"/>
      <c r="AK17" s="722"/>
      <c r="AL17" s="722"/>
      <c r="AM17" s="722"/>
      <c r="AN17" s="722"/>
      <c r="AO17" s="722"/>
      <c r="AP17" s="722"/>
      <c r="AQ17" s="722"/>
      <c r="AR17" s="722"/>
      <c r="AS17" s="722"/>
      <c r="AT17" s="722"/>
      <c r="AU17" s="722"/>
      <c r="AV17" s="722"/>
      <c r="AW17" s="722"/>
      <c r="AX17" s="722"/>
      <c r="AY17" s="722"/>
      <c r="AZ17" s="722"/>
      <c r="BA17" s="722"/>
      <c r="BB17" s="722"/>
      <c r="BC17" s="722"/>
      <c r="BD17" s="722"/>
      <c r="BE17" s="722"/>
      <c r="BF17" s="241"/>
    </row>
    <row r="18" spans="1:69" ht="15" hidden="1" customHeight="1">
      <c r="A18" s="727"/>
      <c r="B18" s="727">
        <v>1</v>
      </c>
      <c r="C18" s="552"/>
      <c r="D18" s="552"/>
      <c r="E18" s="566"/>
      <c r="F18" s="566"/>
      <c r="G18" s="566"/>
      <c r="H18" s="566"/>
      <c r="I18" s="252"/>
      <c r="J18" s="233"/>
      <c r="K18" s="43"/>
      <c r="L18" s="547" t="str">
        <f>mergeValue(A18) &amp;"."&amp; mergeValue(B18)</f>
        <v>1.1</v>
      </c>
      <c r="M18" s="209"/>
      <c r="N18" s="415"/>
      <c r="O18" s="722"/>
      <c r="P18" s="722"/>
      <c r="Q18" s="722"/>
      <c r="R18" s="722"/>
      <c r="S18" s="722"/>
      <c r="T18" s="722"/>
      <c r="U18" s="722"/>
      <c r="V18" s="722"/>
      <c r="W18" s="722"/>
      <c r="X18" s="722"/>
      <c r="Y18" s="722"/>
      <c r="Z18" s="722"/>
      <c r="AA18" s="722"/>
      <c r="AB18" s="722"/>
      <c r="AC18" s="722"/>
      <c r="AD18" s="722"/>
      <c r="AE18" s="722"/>
      <c r="AF18" s="722"/>
      <c r="AG18" s="722"/>
      <c r="AH18" s="722"/>
      <c r="AI18" s="722"/>
      <c r="AJ18" s="722"/>
      <c r="AK18" s="722"/>
      <c r="AL18" s="722"/>
      <c r="AM18" s="722"/>
      <c r="AN18" s="722"/>
      <c r="AO18" s="722"/>
      <c r="AP18" s="722"/>
      <c r="AQ18" s="722"/>
      <c r="AR18" s="722"/>
      <c r="AS18" s="722"/>
      <c r="AT18" s="722"/>
      <c r="AU18" s="722"/>
      <c r="AV18" s="722"/>
      <c r="AW18" s="722"/>
      <c r="AX18" s="722"/>
      <c r="AY18" s="722"/>
      <c r="AZ18" s="722"/>
      <c r="BA18" s="722"/>
      <c r="BB18" s="722"/>
      <c r="BC18" s="722"/>
      <c r="BD18" s="722"/>
      <c r="BE18" s="722"/>
      <c r="BF18" s="241"/>
    </row>
    <row r="19" spans="1:69" ht="24.95" hidden="1" customHeight="1">
      <c r="A19" s="727"/>
      <c r="B19" s="727"/>
      <c r="C19" s="727">
        <v>1</v>
      </c>
      <c r="D19" s="552"/>
      <c r="E19" s="566"/>
      <c r="F19" s="566"/>
      <c r="G19" s="566"/>
      <c r="H19" s="566"/>
      <c r="I19" s="569"/>
      <c r="J19" s="233"/>
      <c r="K19" s="254"/>
      <c r="L19" s="547" t="str">
        <f>mergeValue(A19) &amp;"."&amp; mergeValue(B19)&amp;"."&amp; mergeValue(C19)</f>
        <v>1.1.1</v>
      </c>
      <c r="M19" s="210"/>
      <c r="N19" s="415"/>
      <c r="O19" s="722"/>
      <c r="P19" s="722"/>
      <c r="Q19" s="722"/>
      <c r="R19" s="722"/>
      <c r="S19" s="722"/>
      <c r="T19" s="722"/>
      <c r="U19" s="722"/>
      <c r="V19" s="722"/>
      <c r="W19" s="722"/>
      <c r="X19" s="722"/>
      <c r="Y19" s="722"/>
      <c r="Z19" s="722"/>
      <c r="AA19" s="722"/>
      <c r="AB19" s="722"/>
      <c r="AC19" s="722"/>
      <c r="AD19" s="722"/>
      <c r="AE19" s="722"/>
      <c r="AF19" s="722"/>
      <c r="AG19" s="722"/>
      <c r="AH19" s="722"/>
      <c r="AI19" s="722"/>
      <c r="AJ19" s="722"/>
      <c r="AK19" s="722"/>
      <c r="AL19" s="722"/>
      <c r="AM19" s="722"/>
      <c r="AN19" s="722"/>
      <c r="AO19" s="722"/>
      <c r="AP19" s="722"/>
      <c r="AQ19" s="722"/>
      <c r="AR19" s="722"/>
      <c r="AS19" s="722"/>
      <c r="AT19" s="722"/>
      <c r="AU19" s="722"/>
      <c r="AV19" s="722"/>
      <c r="AW19" s="722"/>
      <c r="AX19" s="722"/>
      <c r="AY19" s="722"/>
      <c r="AZ19" s="722"/>
      <c r="BA19" s="722"/>
      <c r="BB19" s="722"/>
      <c r="BC19" s="722"/>
      <c r="BD19" s="722"/>
      <c r="BE19" s="722"/>
      <c r="BF19" s="241"/>
    </row>
    <row r="20" spans="1:69" ht="15" customHeight="1">
      <c r="A20" s="727"/>
      <c r="B20" s="727"/>
      <c r="C20" s="727"/>
      <c r="D20" s="727">
        <v>1</v>
      </c>
      <c r="E20" s="566"/>
      <c r="F20" s="566"/>
      <c r="G20" s="566"/>
      <c r="H20" s="566"/>
      <c r="I20" s="721"/>
      <c r="J20" s="233"/>
      <c r="K20" s="254"/>
      <c r="L20" s="547" t="str">
        <f>mergeValue(A20) &amp;"."&amp; mergeValue(B20)&amp;"."&amp; mergeValue(C20)&amp;"."&amp; mergeValue(D20)</f>
        <v>1.1.1.1</v>
      </c>
      <c r="M20" s="211" t="s">
        <v>973</v>
      </c>
      <c r="N20" s="415"/>
      <c r="O20" s="698"/>
      <c r="P20" s="699"/>
      <c r="Q20" s="699"/>
      <c r="R20" s="699"/>
      <c r="S20" s="699"/>
      <c r="T20" s="699"/>
      <c r="U20" s="699"/>
      <c r="V20" s="699"/>
      <c r="W20" s="699"/>
      <c r="X20" s="699"/>
      <c r="Y20" s="699"/>
      <c r="Z20" s="699"/>
      <c r="AA20" s="699"/>
      <c r="AB20" s="699"/>
      <c r="AC20" s="699"/>
      <c r="AD20" s="699"/>
      <c r="AE20" s="699"/>
      <c r="AF20" s="699"/>
      <c r="AG20" s="699"/>
      <c r="AH20" s="699"/>
      <c r="AI20" s="699"/>
      <c r="AJ20" s="699"/>
      <c r="AK20" s="699"/>
      <c r="AL20" s="699"/>
      <c r="AM20" s="699"/>
      <c r="AN20" s="699"/>
      <c r="AO20" s="699"/>
      <c r="AP20" s="699"/>
      <c r="AQ20" s="699"/>
      <c r="AR20" s="699"/>
      <c r="AS20" s="699"/>
      <c r="AT20" s="699"/>
      <c r="AU20" s="699"/>
      <c r="AV20" s="699"/>
      <c r="AW20" s="699"/>
      <c r="AX20" s="699"/>
      <c r="AY20" s="699"/>
      <c r="AZ20" s="699"/>
      <c r="BA20" s="699"/>
      <c r="BB20" s="699"/>
      <c r="BC20" s="699"/>
      <c r="BD20" s="699"/>
      <c r="BE20" s="700"/>
      <c r="BF20" s="241"/>
    </row>
    <row r="21" spans="1:69" ht="15" customHeight="1">
      <c r="A21" s="727"/>
      <c r="B21" s="727"/>
      <c r="C21" s="727"/>
      <c r="D21" s="727"/>
      <c r="E21" s="727">
        <v>1</v>
      </c>
      <c r="F21" s="566"/>
      <c r="G21" s="566"/>
      <c r="H21" s="566"/>
      <c r="I21" s="721"/>
      <c r="J21" s="721"/>
      <c r="K21" s="254"/>
      <c r="L21" s="547" t="str">
        <f>mergeValue(A21) &amp;"."&amp; mergeValue(B21)&amp;"."&amp; mergeValue(C21)&amp;"."&amp; mergeValue(D21)&amp;"."&amp; mergeValue(E21)</f>
        <v>1.1.1.1.1</v>
      </c>
      <c r="M21" s="224" t="s">
        <v>20</v>
      </c>
      <c r="N21" s="416"/>
      <c r="O21" s="695" t="s">
        <v>4</v>
      </c>
      <c r="P21" s="696"/>
      <c r="Q21" s="696"/>
      <c r="R21" s="696"/>
      <c r="S21" s="696"/>
      <c r="T21" s="696"/>
      <c r="U21" s="696"/>
      <c r="V21" s="696"/>
      <c r="W21" s="696"/>
      <c r="X21" s="696"/>
      <c r="Y21" s="696"/>
      <c r="Z21" s="696"/>
      <c r="AA21" s="696"/>
      <c r="AB21" s="696"/>
      <c r="AC21" s="696"/>
      <c r="AD21" s="696"/>
      <c r="AE21" s="696"/>
      <c r="AF21" s="696"/>
      <c r="AG21" s="696"/>
      <c r="AH21" s="696"/>
      <c r="AI21" s="696"/>
      <c r="AJ21" s="696"/>
      <c r="AK21" s="696"/>
      <c r="AL21" s="696"/>
      <c r="AM21" s="696"/>
      <c r="AN21" s="696"/>
      <c r="AO21" s="696"/>
      <c r="AP21" s="696"/>
      <c r="AQ21" s="696"/>
      <c r="AR21" s="696"/>
      <c r="AS21" s="696"/>
      <c r="AT21" s="696"/>
      <c r="AU21" s="696"/>
      <c r="AV21" s="696"/>
      <c r="AW21" s="696"/>
      <c r="AX21" s="696"/>
      <c r="AY21" s="696"/>
      <c r="AZ21" s="696"/>
      <c r="BA21" s="696"/>
      <c r="BB21" s="696"/>
      <c r="BC21" s="696"/>
      <c r="BD21" s="696"/>
      <c r="BE21" s="697"/>
      <c r="BF21" s="241"/>
      <c r="BH21" s="516" t="str">
        <f>strCheckUnique(BI21:BI24)</f>
        <v/>
      </c>
      <c r="BJ21" s="516"/>
    </row>
    <row r="22" spans="1:69" ht="17.100000000000001" customHeight="1">
      <c r="A22" s="727"/>
      <c r="B22" s="727"/>
      <c r="C22" s="727"/>
      <c r="D22" s="727"/>
      <c r="E22" s="727"/>
      <c r="F22" s="552">
        <v>1</v>
      </c>
      <c r="G22" s="552"/>
      <c r="H22" s="552"/>
      <c r="I22" s="721"/>
      <c r="J22" s="721"/>
      <c r="K22" s="441"/>
      <c r="L22" s="547" t="str">
        <f>mergeValue(A22) &amp;"."&amp; mergeValue(B22)&amp;"."&amp; mergeValue(C22)&amp;"."&amp; mergeValue(D22)&amp;"."&amp; mergeValue(E22)&amp;"."&amp; mergeValue(F22)</f>
        <v>1.1.1.1.1.1</v>
      </c>
      <c r="M22" s="542"/>
      <c r="N22" s="448"/>
      <c r="O22" s="612">
        <v>25.57</v>
      </c>
      <c r="P22" s="245"/>
      <c r="Q22" s="245"/>
      <c r="R22" s="688" t="s">
        <v>2152</v>
      </c>
      <c r="S22" s="690" t="s">
        <v>107</v>
      </c>
      <c r="T22" s="688" t="s">
        <v>2153</v>
      </c>
      <c r="U22" s="690" t="s">
        <v>107</v>
      </c>
      <c r="V22" s="612">
        <v>37.4</v>
      </c>
      <c r="W22" s="245"/>
      <c r="X22" s="245"/>
      <c r="Y22" s="688" t="s">
        <v>2154</v>
      </c>
      <c r="Z22" s="690" t="s">
        <v>107</v>
      </c>
      <c r="AA22" s="688" t="s">
        <v>2155</v>
      </c>
      <c r="AB22" s="690" t="s">
        <v>107</v>
      </c>
      <c r="AC22" s="612">
        <v>37.4</v>
      </c>
      <c r="AD22" s="245"/>
      <c r="AE22" s="245"/>
      <c r="AF22" s="688" t="s">
        <v>2156</v>
      </c>
      <c r="AG22" s="690" t="s">
        <v>107</v>
      </c>
      <c r="AH22" s="688" t="s">
        <v>2157</v>
      </c>
      <c r="AI22" s="690" t="s">
        <v>107</v>
      </c>
      <c r="AJ22" s="612">
        <v>41.14</v>
      </c>
      <c r="AK22" s="245"/>
      <c r="AL22" s="245"/>
      <c r="AM22" s="688" t="s">
        <v>2158</v>
      </c>
      <c r="AN22" s="690" t="s">
        <v>107</v>
      </c>
      <c r="AO22" s="688" t="s">
        <v>2159</v>
      </c>
      <c r="AP22" s="690" t="s">
        <v>107</v>
      </c>
      <c r="AQ22" s="612">
        <v>41.14</v>
      </c>
      <c r="AR22" s="245"/>
      <c r="AS22" s="245"/>
      <c r="AT22" s="688" t="s">
        <v>2160</v>
      </c>
      <c r="AU22" s="690" t="s">
        <v>107</v>
      </c>
      <c r="AV22" s="688" t="s">
        <v>2161</v>
      </c>
      <c r="AW22" s="690" t="s">
        <v>107</v>
      </c>
      <c r="AX22" s="612">
        <v>45.25</v>
      </c>
      <c r="AY22" s="245"/>
      <c r="AZ22" s="245"/>
      <c r="BA22" s="688" t="s">
        <v>2162</v>
      </c>
      <c r="BB22" s="690" t="s">
        <v>107</v>
      </c>
      <c r="BC22" s="688" t="s">
        <v>2146</v>
      </c>
      <c r="BD22" s="690" t="s">
        <v>108</v>
      </c>
      <c r="BE22" s="412"/>
      <c r="BF22" s="241"/>
      <c r="BG22" s="439" t="str">
        <f>strCheckDate(O23:BE23)</f>
        <v/>
      </c>
      <c r="BH22" s="516"/>
      <c r="BI22" s="516" t="str">
        <f>IF(M22="","",M22 )</f>
        <v/>
      </c>
      <c r="BJ22" s="516"/>
      <c r="BK22" s="516"/>
      <c r="BL22" s="516"/>
    </row>
    <row r="23" spans="1:69" ht="0.2" customHeight="1">
      <c r="A23" s="727"/>
      <c r="B23" s="727"/>
      <c r="C23" s="727"/>
      <c r="D23" s="727"/>
      <c r="E23" s="727"/>
      <c r="F23" s="552"/>
      <c r="G23" s="552"/>
      <c r="H23" s="552"/>
      <c r="I23" s="721"/>
      <c r="J23" s="721"/>
      <c r="K23" s="441"/>
      <c r="L23" s="247"/>
      <c r="M23" s="257"/>
      <c r="N23" s="449"/>
      <c r="O23" s="245"/>
      <c r="P23" s="245"/>
      <c r="Q23" s="438" t="str">
        <f>R22 &amp; "-" &amp; T22</f>
        <v>01.01.2016-30.06.2016</v>
      </c>
      <c r="R23" s="689"/>
      <c r="S23" s="691"/>
      <c r="T23" s="689"/>
      <c r="U23" s="691"/>
      <c r="V23" s="245"/>
      <c r="W23" s="245"/>
      <c r="X23" s="438" t="str">
        <f>Y22 &amp; "-" &amp; AA22</f>
        <v>01.07.2016-31.12.2016</v>
      </c>
      <c r="Y23" s="689"/>
      <c r="Z23" s="691"/>
      <c r="AA23" s="689"/>
      <c r="AB23" s="691"/>
      <c r="AC23" s="245"/>
      <c r="AD23" s="245"/>
      <c r="AE23" s="438" t="str">
        <f>AF22 &amp; "-" &amp; AH22</f>
        <v>01.01.2017-30.06.2017</v>
      </c>
      <c r="AF23" s="689"/>
      <c r="AG23" s="691"/>
      <c r="AH23" s="689"/>
      <c r="AI23" s="691"/>
      <c r="AJ23" s="245"/>
      <c r="AK23" s="245"/>
      <c r="AL23" s="438" t="str">
        <f>AM22 &amp; "-" &amp; AO22</f>
        <v>01.07.2017-31.12.2017</v>
      </c>
      <c r="AM23" s="689"/>
      <c r="AN23" s="691"/>
      <c r="AO23" s="689"/>
      <c r="AP23" s="691"/>
      <c r="AQ23" s="245"/>
      <c r="AR23" s="245"/>
      <c r="AS23" s="438" t="str">
        <f>AT22 &amp; "-" &amp; AV22</f>
        <v>01.01.2018-30.06.2018</v>
      </c>
      <c r="AT23" s="689"/>
      <c r="AU23" s="691"/>
      <c r="AV23" s="689"/>
      <c r="AW23" s="691"/>
      <c r="AX23" s="245"/>
      <c r="AY23" s="245"/>
      <c r="AZ23" s="438" t="str">
        <f>BA22 &amp; "-" &amp; BC22</f>
        <v>01.07.2018-31.12.2018</v>
      </c>
      <c r="BA23" s="689"/>
      <c r="BB23" s="691"/>
      <c r="BC23" s="689"/>
      <c r="BD23" s="691"/>
      <c r="BE23" s="412"/>
      <c r="BF23" s="243"/>
    </row>
    <row r="24" spans="1:69" customFormat="1" ht="15" customHeight="1">
      <c r="A24" s="727"/>
      <c r="B24" s="727"/>
      <c r="C24" s="727"/>
      <c r="D24" s="727"/>
      <c r="E24" s="727"/>
      <c r="F24" s="552"/>
      <c r="G24" s="552"/>
      <c r="H24" s="552"/>
      <c r="I24" s="721"/>
      <c r="J24" s="721"/>
      <c r="K24" s="568"/>
      <c r="L24" s="145"/>
      <c r="M24" s="227" t="s">
        <v>974</v>
      </c>
      <c r="N24" s="215"/>
      <c r="O24" s="206"/>
      <c r="P24" s="206"/>
      <c r="Q24" s="206"/>
      <c r="R24" s="207"/>
      <c r="S24" s="208"/>
      <c r="T24" s="235"/>
      <c r="U24" s="215"/>
      <c r="V24" s="206"/>
      <c r="W24" s="206"/>
      <c r="X24" s="206"/>
      <c r="Y24" s="207"/>
      <c r="Z24" s="208"/>
      <c r="AA24" s="235"/>
      <c r="AB24" s="215"/>
      <c r="AC24" s="206"/>
      <c r="AD24" s="206"/>
      <c r="AE24" s="206"/>
      <c r="AF24" s="207"/>
      <c r="AG24" s="208"/>
      <c r="AH24" s="235"/>
      <c r="AI24" s="215"/>
      <c r="AJ24" s="206"/>
      <c r="AK24" s="206"/>
      <c r="AL24" s="206"/>
      <c r="AM24" s="207"/>
      <c r="AN24" s="208"/>
      <c r="AO24" s="235"/>
      <c r="AP24" s="215"/>
      <c r="AQ24" s="206"/>
      <c r="AR24" s="206"/>
      <c r="AS24" s="206"/>
      <c r="AT24" s="207"/>
      <c r="AU24" s="208"/>
      <c r="AV24" s="235"/>
      <c r="AW24" s="215"/>
      <c r="AX24" s="206"/>
      <c r="AY24" s="206"/>
      <c r="AZ24" s="206"/>
      <c r="BA24" s="207"/>
      <c r="BB24" s="208"/>
      <c r="BC24" s="235"/>
      <c r="BD24" s="215"/>
      <c r="BE24" s="208"/>
      <c r="BF24" s="240"/>
      <c r="BG24" s="456"/>
      <c r="BH24" s="456"/>
      <c r="BI24" s="456"/>
      <c r="BJ24" s="456"/>
      <c r="BK24" s="456"/>
      <c r="BL24" s="456"/>
      <c r="BM24" s="456"/>
      <c r="BN24" s="456"/>
      <c r="BO24" s="456"/>
      <c r="BP24" s="456"/>
      <c r="BQ24" s="456"/>
    </row>
    <row r="25" spans="1:69" customFormat="1" ht="15" customHeight="1">
      <c r="A25" s="727"/>
      <c r="B25" s="727"/>
      <c r="C25" s="727"/>
      <c r="D25" s="727"/>
      <c r="E25" s="552"/>
      <c r="F25" s="566"/>
      <c r="G25" s="566"/>
      <c r="H25" s="566"/>
      <c r="I25" s="721"/>
      <c r="J25" s="100"/>
      <c r="K25" s="568"/>
      <c r="L25" s="145"/>
      <c r="M25" s="215" t="s">
        <v>23</v>
      </c>
      <c r="N25" s="214"/>
      <c r="O25" s="206"/>
      <c r="P25" s="206"/>
      <c r="Q25" s="206"/>
      <c r="R25" s="207"/>
      <c r="S25" s="208"/>
      <c r="T25" s="235"/>
      <c r="U25" s="214"/>
      <c r="V25" s="206"/>
      <c r="W25" s="206"/>
      <c r="X25" s="206"/>
      <c r="Y25" s="207"/>
      <c r="Z25" s="208"/>
      <c r="AA25" s="235"/>
      <c r="AB25" s="214"/>
      <c r="AC25" s="206"/>
      <c r="AD25" s="206"/>
      <c r="AE25" s="206"/>
      <c r="AF25" s="207"/>
      <c r="AG25" s="208"/>
      <c r="AH25" s="235"/>
      <c r="AI25" s="214"/>
      <c r="AJ25" s="206"/>
      <c r="AK25" s="206"/>
      <c r="AL25" s="206"/>
      <c r="AM25" s="207"/>
      <c r="AN25" s="208"/>
      <c r="AO25" s="235"/>
      <c r="AP25" s="214"/>
      <c r="AQ25" s="206"/>
      <c r="AR25" s="206"/>
      <c r="AS25" s="206"/>
      <c r="AT25" s="207"/>
      <c r="AU25" s="208"/>
      <c r="AV25" s="235"/>
      <c r="AW25" s="214"/>
      <c r="AX25" s="206"/>
      <c r="AY25" s="206"/>
      <c r="AZ25" s="206"/>
      <c r="BA25" s="207"/>
      <c r="BB25" s="208"/>
      <c r="BC25" s="235"/>
      <c r="BD25" s="214"/>
      <c r="BE25" s="208"/>
      <c r="BF25" s="240"/>
      <c r="BG25" s="456"/>
      <c r="BH25" s="456"/>
      <c r="BI25" s="456"/>
      <c r="BJ25" s="456"/>
      <c r="BK25" s="456"/>
      <c r="BL25" s="456"/>
      <c r="BM25" s="456"/>
      <c r="BN25" s="456"/>
      <c r="BO25" s="456"/>
      <c r="BP25" s="456"/>
      <c r="BQ25" s="456"/>
    </row>
    <row r="26" spans="1:69" customFormat="1" ht="15" customHeight="1">
      <c r="A26" s="727"/>
      <c r="B26" s="727"/>
      <c r="C26" s="727"/>
      <c r="D26" s="552"/>
      <c r="E26" s="556"/>
      <c r="F26" s="566"/>
      <c r="G26" s="566"/>
      <c r="H26" s="566"/>
      <c r="I26" s="253"/>
      <c r="J26" s="100"/>
      <c r="K26" s="232"/>
      <c r="L26" s="145"/>
      <c r="M26" s="214" t="s">
        <v>975</v>
      </c>
      <c r="N26" s="213"/>
      <c r="O26" s="206"/>
      <c r="P26" s="206"/>
      <c r="Q26" s="206"/>
      <c r="R26" s="207"/>
      <c r="S26" s="208"/>
      <c r="T26" s="235"/>
      <c r="U26" s="213"/>
      <c r="V26" s="206"/>
      <c r="W26" s="206"/>
      <c r="X26" s="206"/>
      <c r="Y26" s="207"/>
      <c r="Z26" s="208"/>
      <c r="AA26" s="235"/>
      <c r="AB26" s="213"/>
      <c r="AC26" s="206"/>
      <c r="AD26" s="206"/>
      <c r="AE26" s="206"/>
      <c r="AF26" s="207"/>
      <c r="AG26" s="208"/>
      <c r="AH26" s="235"/>
      <c r="AI26" s="213"/>
      <c r="AJ26" s="206"/>
      <c r="AK26" s="206"/>
      <c r="AL26" s="206"/>
      <c r="AM26" s="207"/>
      <c r="AN26" s="208"/>
      <c r="AO26" s="235"/>
      <c r="AP26" s="213"/>
      <c r="AQ26" s="206"/>
      <c r="AR26" s="206"/>
      <c r="AS26" s="206"/>
      <c r="AT26" s="207"/>
      <c r="AU26" s="208"/>
      <c r="AV26" s="235"/>
      <c r="AW26" s="213"/>
      <c r="AX26" s="206"/>
      <c r="AY26" s="206"/>
      <c r="AZ26" s="206"/>
      <c r="BA26" s="207"/>
      <c r="BB26" s="208"/>
      <c r="BC26" s="235"/>
      <c r="BD26" s="213"/>
      <c r="BE26" s="208"/>
      <c r="BF26" s="240"/>
      <c r="BG26" s="456"/>
      <c r="BH26" s="456"/>
      <c r="BI26" s="456"/>
      <c r="BJ26" s="456"/>
      <c r="BK26" s="456"/>
      <c r="BL26" s="456"/>
      <c r="BM26" s="456"/>
      <c r="BN26" s="456"/>
      <c r="BO26" s="456"/>
      <c r="BP26" s="456"/>
      <c r="BQ26" s="456"/>
    </row>
    <row r="27" spans="1:69" ht="3" customHeight="1"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</row>
  </sheetData>
  <sheetProtection password="FA9C" sheet="1" objects="1" scenarios="1" formatColumns="0" formatRows="0"/>
  <dataConsolidate/>
  <mergeCells count="106">
    <mergeCell ref="BA22:BA23"/>
    <mergeCell ref="BB22:BB23"/>
    <mergeCell ref="BC22:BC23"/>
    <mergeCell ref="BD22:BD23"/>
    <mergeCell ref="AX9:BC9"/>
    <mergeCell ref="AX10:BC10"/>
    <mergeCell ref="AX11:BC11"/>
    <mergeCell ref="AX12:BD12"/>
    <mergeCell ref="AX13:AZ13"/>
    <mergeCell ref="BA13:BC14"/>
    <mergeCell ref="BD13:BD15"/>
    <mergeCell ref="AX14:AX15"/>
    <mergeCell ref="AY14:AZ14"/>
    <mergeCell ref="BB15:BC15"/>
    <mergeCell ref="AW13:AW15"/>
    <mergeCell ref="AQ14:AQ15"/>
    <mergeCell ref="AR14:AS14"/>
    <mergeCell ref="AU15:AV15"/>
    <mergeCell ref="AT22:AT23"/>
    <mergeCell ref="AU22:AU23"/>
    <mergeCell ref="AV22:AV23"/>
    <mergeCell ref="AW22:AW23"/>
    <mergeCell ref="AM22:AM23"/>
    <mergeCell ref="AN22:AN23"/>
    <mergeCell ref="AO22:AO23"/>
    <mergeCell ref="AP22:AP23"/>
    <mergeCell ref="AQ9:AV9"/>
    <mergeCell ref="AQ10:AV10"/>
    <mergeCell ref="AQ11:AV11"/>
    <mergeCell ref="AQ12:AW12"/>
    <mergeCell ref="AQ13:AS13"/>
    <mergeCell ref="AT13:AV14"/>
    <mergeCell ref="AJ9:AO9"/>
    <mergeCell ref="AJ10:AO10"/>
    <mergeCell ref="AJ11:AO11"/>
    <mergeCell ref="AJ12:AP12"/>
    <mergeCell ref="AJ13:AL13"/>
    <mergeCell ref="AM13:AO14"/>
    <mergeCell ref="AP13:AP15"/>
    <mergeCell ref="AJ14:AJ15"/>
    <mergeCell ref="AK14:AL14"/>
    <mergeCell ref="AN15:AO15"/>
    <mergeCell ref="BE13:BE15"/>
    <mergeCell ref="U13:U15"/>
    <mergeCell ref="T22:T23"/>
    <mergeCell ref="L13:L15"/>
    <mergeCell ref="O12:U12"/>
    <mergeCell ref="O17:BE17"/>
    <mergeCell ref="O18:BE18"/>
    <mergeCell ref="M13:M15"/>
    <mergeCell ref="O13:Q13"/>
    <mergeCell ref="N13:N15"/>
    <mergeCell ref="BF13:BF15"/>
    <mergeCell ref="O14:O15"/>
    <mergeCell ref="P14:Q14"/>
    <mergeCell ref="S15:T15"/>
    <mergeCell ref="R22:R23"/>
    <mergeCell ref="U22:U23"/>
    <mergeCell ref="O21:BE21"/>
    <mergeCell ref="O20:BE20"/>
    <mergeCell ref="O19:BE19"/>
    <mergeCell ref="S22:S23"/>
    <mergeCell ref="R13:T14"/>
    <mergeCell ref="L10:M10"/>
    <mergeCell ref="O11:T11"/>
    <mergeCell ref="L5:T5"/>
    <mergeCell ref="L6:T6"/>
    <mergeCell ref="L9:M9"/>
    <mergeCell ref="O9:T9"/>
    <mergeCell ref="O10:T10"/>
    <mergeCell ref="L11:M11"/>
    <mergeCell ref="E21:E24"/>
    <mergeCell ref="J21:J24"/>
    <mergeCell ref="A17:A26"/>
    <mergeCell ref="B18:B26"/>
    <mergeCell ref="C19:C26"/>
    <mergeCell ref="D20:D25"/>
    <mergeCell ref="I20:I25"/>
    <mergeCell ref="V9:AA9"/>
    <mergeCell ref="V10:AA10"/>
    <mergeCell ref="V11:AA11"/>
    <mergeCell ref="V12:AB12"/>
    <mergeCell ref="V13:X13"/>
    <mergeCell ref="Y13:AA14"/>
    <mergeCell ref="AB13:AB15"/>
    <mergeCell ref="V14:V15"/>
    <mergeCell ref="W14:X14"/>
    <mergeCell ref="Z15:AA15"/>
    <mergeCell ref="Y22:Y23"/>
    <mergeCell ref="Z22:Z23"/>
    <mergeCell ref="AA22:AA23"/>
    <mergeCell ref="AB22:AB23"/>
    <mergeCell ref="AC9:AH9"/>
    <mergeCell ref="AC10:AH10"/>
    <mergeCell ref="AC11:AH11"/>
    <mergeCell ref="AC12:AI12"/>
    <mergeCell ref="AC13:AE13"/>
    <mergeCell ref="AF13:AH14"/>
    <mergeCell ref="AI13:AI15"/>
    <mergeCell ref="AC14:AC15"/>
    <mergeCell ref="AD14:AE14"/>
    <mergeCell ref="AG15:AH15"/>
    <mergeCell ref="AF22:AF23"/>
    <mergeCell ref="AG22:AG23"/>
    <mergeCell ref="AH22:AH23"/>
    <mergeCell ref="AI22:AI23"/>
  </mergeCells>
  <dataValidations xWindow="911" yWindow="637" count="9">
    <dataValidation type="textLength" operator="lessThanOrEqual" allowBlank="1" showInputMessage="1" showErrorMessage="1" errorTitle="Ошибка" error="Допускается ввод не более 900 символов!" sqref="BF17:BF22">
      <formula1>900</formula1>
    </dataValidation>
    <dataValidation allowBlank="1" sqref="S24:S26 Z24:Z26 AG24:AG26 AN24:AN26 AU24:AU26 BB24:BB26"/>
    <dataValidation allowBlank="1" showInputMessage="1" showErrorMessage="1" prompt="Для выбора выполните двойной щелчок левой клавиши мыши по соответствующей ячейке." sqref="S22:S23 U22 Z22:Z23 AB22 AG22:AG23 AI22 AN22:AN23 AP22 AU22:AU23 AW22 BB22:BB23 BD22"/>
    <dataValidation allowBlank="1" promptTitle="checkPeriodRange" sqref="Q23 X23 AE23 AL23 AS23 AZ2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2:R23 T22:T23 Y22:Y23 AA22:AA23 AF22:AF23 AH22:AH23 AM22:AM23 AO22:AO23 AT22:AT23 AV22:AV23 BA22:BA23 BC22:BC23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2">
      <formula1>900</formula1>
    </dataValidation>
    <dataValidation type="list" allowBlank="1" showInputMessage="1" errorTitle="Ошибка" error="Выберите значение из списка" prompt="Выберите значение из списка" sqref="O21 V21 AC21 AJ21 AQ21 AX21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изнака дифференциации" sqref="O20:BE20">
      <formula1>900</formula1>
    </dataValidation>
    <dataValidation type="decimal" allowBlank="1" showErrorMessage="1" errorTitle="Ошибка" error="Допускается ввод только действительных чисел!" sqref="O22 V22 AC22 AJ22 AQ22 AX22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2522113" r:id="rId4" name="chkMultiAdd"/>
  </control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6_3">
    <tabColor indexed="31"/>
    <pageSetUpPr fitToPage="1"/>
  </sheetPr>
  <dimension ref="A1:AI30"/>
  <sheetViews>
    <sheetView showGridLines="0" topLeftCell="I4" zoomScaleNormal="100" workbookViewId="0"/>
  </sheetViews>
  <sheetFormatPr defaultColWidth="10.5703125" defaultRowHeight="14.25"/>
  <cols>
    <col min="1" max="5" width="10.5703125" style="439" hidden="1" customWidth="1"/>
    <col min="6" max="7" width="9.140625" style="519" hidden="1" customWidth="1"/>
    <col min="8" max="8" width="6" style="519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4" width="2.140625" style="43" hidden="1" customWidth="1"/>
    <col min="15" max="17" width="16.5703125" style="43" hidden="1" customWidth="1"/>
    <col min="18" max="18" width="11.7109375" style="43" customWidth="1"/>
    <col min="19" max="19" width="6.42578125" style="43" customWidth="1"/>
    <col min="20" max="20" width="11.7109375" style="43" customWidth="1"/>
    <col min="21" max="21" width="14.5703125" style="43" hidden="1" customWidth="1"/>
    <col min="22" max="22" width="3.7109375" style="43" customWidth="1"/>
    <col min="23" max="23" width="30.7109375" style="43" customWidth="1"/>
    <col min="24" max="35" width="10.5703125" style="439"/>
    <col min="36" max="16384" width="10.5703125" style="43"/>
  </cols>
  <sheetData>
    <row r="1" spans="1:35" hidden="1"/>
    <row r="2" spans="1:35" hidden="1"/>
    <row r="3" spans="1:35" hidden="1"/>
    <row r="4" spans="1:35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44"/>
    </row>
    <row r="5" spans="1:35" ht="24.95" customHeight="1">
      <c r="J5" s="101"/>
      <c r="K5" s="101"/>
      <c r="L5" s="728"/>
      <c r="M5" s="728"/>
      <c r="N5" s="728"/>
      <c r="O5" s="752"/>
      <c r="P5" s="752"/>
      <c r="Q5" s="752"/>
      <c r="R5" s="752"/>
      <c r="S5" s="752"/>
      <c r="T5" s="753"/>
      <c r="U5" s="413"/>
    </row>
    <row r="6" spans="1:35" ht="14.25" customHeight="1">
      <c r="J6" s="101"/>
      <c r="K6" s="101"/>
      <c r="L6" s="676" t="str">
        <f>IF(org=0,"Не определено",org)</f>
        <v>ООО "Профит"</v>
      </c>
      <c r="M6" s="676"/>
      <c r="N6" s="676"/>
      <c r="O6" s="677"/>
      <c r="P6" s="677"/>
      <c r="Q6" s="677"/>
      <c r="R6" s="677"/>
      <c r="S6" s="677"/>
      <c r="T6" s="678"/>
      <c r="U6" s="404"/>
    </row>
    <row r="7" spans="1:35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44"/>
    </row>
    <row r="8" spans="1:35" s="356" customFormat="1" ht="17.100000000000001" hidden="1" customHeight="1">
      <c r="A8" s="518"/>
      <c r="B8" s="518"/>
      <c r="C8" s="518"/>
      <c r="D8" s="518"/>
      <c r="E8" s="518"/>
      <c r="F8" s="518"/>
      <c r="G8" s="518"/>
      <c r="H8" s="518"/>
      <c r="L8" s="421" t="s">
        <v>405</v>
      </c>
      <c r="M8" s="379"/>
      <c r="P8" s="420"/>
      <c r="Q8" s="420"/>
      <c r="R8" s="420"/>
      <c r="S8" s="420"/>
      <c r="T8" s="420"/>
      <c r="U8" s="155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</row>
    <row r="9" spans="1:35" s="356" customFormat="1" ht="0.2" customHeight="1">
      <c r="A9" s="518"/>
      <c r="B9" s="518"/>
      <c r="C9" s="518"/>
      <c r="D9" s="518"/>
      <c r="E9" s="518"/>
      <c r="F9" s="518"/>
      <c r="G9" s="518"/>
      <c r="H9" s="518"/>
      <c r="L9" s="682"/>
      <c r="M9" s="682"/>
      <c r="N9" s="267"/>
      <c r="O9" s="736"/>
      <c r="P9" s="736"/>
      <c r="Q9" s="736"/>
      <c r="R9" s="736"/>
      <c r="S9" s="736"/>
      <c r="T9" s="736"/>
      <c r="U9" s="155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</row>
    <row r="10" spans="1:35" s="356" customFormat="1" ht="0.2" customHeight="1">
      <c r="A10" s="518"/>
      <c r="B10" s="518"/>
      <c r="C10" s="518"/>
      <c r="D10" s="518"/>
      <c r="E10" s="518"/>
      <c r="F10" s="518"/>
      <c r="G10" s="518"/>
      <c r="H10" s="518"/>
      <c r="L10" s="682"/>
      <c r="M10" s="682"/>
      <c r="N10" s="267"/>
      <c r="O10" s="736"/>
      <c r="P10" s="736"/>
      <c r="Q10" s="736"/>
      <c r="R10" s="736"/>
      <c r="S10" s="736"/>
      <c r="T10" s="736"/>
      <c r="U10" s="155"/>
      <c r="X10" s="518"/>
      <c r="Y10" s="518"/>
      <c r="Z10" s="518"/>
      <c r="AA10" s="518"/>
      <c r="AB10" s="518"/>
      <c r="AC10" s="518"/>
      <c r="AD10" s="518"/>
      <c r="AE10" s="518"/>
      <c r="AF10" s="518"/>
      <c r="AG10" s="518"/>
      <c r="AH10" s="518"/>
      <c r="AI10" s="518"/>
    </row>
    <row r="11" spans="1:35" s="356" customFormat="1" ht="0.2" customHeight="1">
      <c r="A11" s="518"/>
      <c r="B11" s="518"/>
      <c r="C11" s="518"/>
      <c r="D11" s="518"/>
      <c r="E11" s="518"/>
      <c r="F11" s="518"/>
      <c r="G11" s="518"/>
      <c r="H11" s="518"/>
      <c r="L11" s="682"/>
      <c r="M11" s="682"/>
      <c r="N11" s="267"/>
      <c r="O11" s="736"/>
      <c r="P11" s="736"/>
      <c r="Q11" s="736"/>
      <c r="R11" s="736"/>
      <c r="S11" s="736"/>
      <c r="T11" s="736"/>
      <c r="U11" s="514" t="s">
        <v>512</v>
      </c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8"/>
    </row>
    <row r="12" spans="1:35" ht="15" customHeight="1">
      <c r="J12" s="101"/>
      <c r="K12" s="101"/>
      <c r="L12" s="44"/>
      <c r="M12" s="44"/>
      <c r="N12" s="44"/>
      <c r="O12" s="733"/>
      <c r="P12" s="733"/>
      <c r="Q12" s="733"/>
      <c r="R12" s="733"/>
      <c r="S12" s="733"/>
      <c r="T12" s="733"/>
      <c r="U12" s="733"/>
    </row>
    <row r="13" spans="1:35" ht="15" customHeight="1">
      <c r="J13" s="101"/>
      <c r="K13" s="101"/>
      <c r="L13" s="726" t="s">
        <v>116</v>
      </c>
      <c r="M13" s="715" t="s">
        <v>903</v>
      </c>
      <c r="N13" s="715"/>
      <c r="O13" s="734" t="s">
        <v>455</v>
      </c>
      <c r="P13" s="735"/>
      <c r="Q13" s="735"/>
      <c r="R13" s="709" t="s">
        <v>454</v>
      </c>
      <c r="S13" s="710"/>
      <c r="T13" s="710"/>
      <c r="U13" s="715" t="s">
        <v>424</v>
      </c>
      <c r="V13" s="732" t="s">
        <v>311</v>
      </c>
      <c r="W13" s="702" t="s">
        <v>275</v>
      </c>
    </row>
    <row r="14" spans="1:35" ht="15" customHeight="1">
      <c r="J14" s="101"/>
      <c r="K14" s="101"/>
      <c r="L14" s="726"/>
      <c r="M14" s="716"/>
      <c r="N14" s="716"/>
      <c r="O14" s="708" t="s">
        <v>44</v>
      </c>
      <c r="P14" s="708" t="s">
        <v>306</v>
      </c>
      <c r="Q14" s="708"/>
      <c r="R14" s="711"/>
      <c r="S14" s="712"/>
      <c r="T14" s="712"/>
      <c r="U14" s="716"/>
      <c r="V14" s="732"/>
      <c r="W14" s="703"/>
    </row>
    <row r="15" spans="1:35" ht="59.25" customHeight="1">
      <c r="J15" s="101"/>
      <c r="K15" s="101"/>
      <c r="L15" s="726"/>
      <c r="M15" s="717"/>
      <c r="N15" s="717"/>
      <c r="O15" s="708"/>
      <c r="P15" s="137" t="s">
        <v>520</v>
      </c>
      <c r="Q15" s="137" t="s">
        <v>521</v>
      </c>
      <c r="R15" s="138" t="s">
        <v>309</v>
      </c>
      <c r="S15" s="731" t="s">
        <v>308</v>
      </c>
      <c r="T15" s="731"/>
      <c r="U15" s="717"/>
      <c r="V15" s="732"/>
      <c r="W15" s="704"/>
    </row>
    <row r="16" spans="1:35">
      <c r="J16" s="101"/>
      <c r="K16" s="315">
        <v>1</v>
      </c>
      <c r="L16" s="51" t="s">
        <v>117</v>
      </c>
      <c r="M16" s="51" t="s">
        <v>69</v>
      </c>
      <c r="N16" s="408" t="s">
        <v>69</v>
      </c>
      <c r="O16" s="218">
        <f ca="1">OFFSET(O16,0,-1)+1</f>
        <v>3</v>
      </c>
      <c r="P16" s="218">
        <f t="shared" ref="P16:U16" ca="1" si="0">OFFSET(P16,0,-1)+1</f>
        <v>4</v>
      </c>
      <c r="Q16" s="218">
        <f t="shared" ca="1" si="0"/>
        <v>5</v>
      </c>
      <c r="R16" s="218">
        <f t="shared" ca="1" si="0"/>
        <v>6</v>
      </c>
      <c r="S16" s="396">
        <f t="shared" ca="1" si="0"/>
        <v>7</v>
      </c>
      <c r="T16" s="396">
        <f t="shared" ca="1" si="0"/>
        <v>8</v>
      </c>
      <c r="U16" s="218">
        <f t="shared" ca="1" si="0"/>
        <v>9</v>
      </c>
      <c r="V16" s="397">
        <f ca="1">OFFSET(V16,0,-1)</f>
        <v>9</v>
      </c>
      <c r="W16" s="218">
        <f ca="1">OFFSET(W16,0,-1)+1</f>
        <v>10</v>
      </c>
    </row>
    <row r="17" spans="1:35" ht="15" customHeight="1">
      <c r="A17" s="727">
        <v>1</v>
      </c>
      <c r="B17" s="552"/>
      <c r="C17" s="552"/>
      <c r="D17" s="552"/>
      <c r="E17" s="553"/>
      <c r="F17" s="566"/>
      <c r="G17" s="566"/>
      <c r="H17" s="566"/>
      <c r="I17" s="549"/>
      <c r="J17" s="232"/>
      <c r="K17" s="232"/>
      <c r="L17" s="548">
        <f>mergeValue(A17)</f>
        <v>1</v>
      </c>
      <c r="M17" s="264" t="s">
        <v>37</v>
      </c>
      <c r="N17" s="415"/>
      <c r="O17" s="722"/>
      <c r="P17" s="722"/>
      <c r="Q17" s="722"/>
      <c r="R17" s="722"/>
      <c r="S17" s="722"/>
      <c r="T17" s="722"/>
      <c r="U17" s="722"/>
      <c r="V17" s="722"/>
      <c r="W17" s="241"/>
    </row>
    <row r="18" spans="1:35" ht="15" customHeight="1">
      <c r="A18" s="727"/>
      <c r="B18" s="727">
        <v>1</v>
      </c>
      <c r="C18" s="552"/>
      <c r="D18" s="552"/>
      <c r="E18" s="566"/>
      <c r="F18" s="566"/>
      <c r="G18" s="566"/>
      <c r="H18" s="566"/>
      <c r="I18" s="252"/>
      <c r="J18" s="233"/>
      <c r="K18" s="43"/>
      <c r="L18" s="547" t="str">
        <f>mergeValue(A18) &amp;"."&amp; mergeValue(B18)</f>
        <v>1.1</v>
      </c>
      <c r="M18" s="209" t="s">
        <v>32</v>
      </c>
      <c r="N18" s="415"/>
      <c r="O18" s="722"/>
      <c r="P18" s="722"/>
      <c r="Q18" s="722"/>
      <c r="R18" s="722"/>
      <c r="S18" s="722"/>
      <c r="T18" s="722"/>
      <c r="U18" s="722"/>
      <c r="V18" s="722"/>
      <c r="W18" s="241"/>
    </row>
    <row r="19" spans="1:35" ht="24.95" customHeight="1">
      <c r="A19" s="727"/>
      <c r="B19" s="727"/>
      <c r="C19" s="727">
        <v>1</v>
      </c>
      <c r="D19" s="552"/>
      <c r="E19" s="566"/>
      <c r="F19" s="566"/>
      <c r="G19" s="566"/>
      <c r="H19" s="566"/>
      <c r="I19" s="569"/>
      <c r="J19" s="233"/>
      <c r="K19" s="254"/>
      <c r="L19" s="547" t="str">
        <f>mergeValue(A19) &amp;"."&amp; mergeValue(B19)&amp;"."&amp; mergeValue(C19)</f>
        <v>1.1.1</v>
      </c>
      <c r="M19" s="210" t="s">
        <v>981</v>
      </c>
      <c r="N19" s="415"/>
      <c r="O19" s="722"/>
      <c r="P19" s="722"/>
      <c r="Q19" s="722"/>
      <c r="R19" s="722"/>
      <c r="S19" s="722"/>
      <c r="T19" s="722"/>
      <c r="U19" s="722"/>
      <c r="V19" s="722"/>
      <c r="W19" s="241"/>
    </row>
    <row r="20" spans="1:35" ht="15" customHeight="1">
      <c r="A20" s="727"/>
      <c r="B20" s="727"/>
      <c r="C20" s="727"/>
      <c r="D20" s="727">
        <v>1</v>
      </c>
      <c r="E20" s="566"/>
      <c r="F20" s="566"/>
      <c r="G20" s="566"/>
      <c r="H20" s="566"/>
      <c r="I20" s="721"/>
      <c r="J20" s="233"/>
      <c r="K20" s="254"/>
      <c r="L20" s="547" t="str">
        <f>mergeValue(A20) &amp;"."&amp; mergeValue(B20)&amp;"."&amp; mergeValue(C20)&amp;"."&amp; mergeValue(D20)</f>
        <v>1.1.1.1</v>
      </c>
      <c r="M20" s="211" t="s">
        <v>942</v>
      </c>
      <c r="N20" s="415"/>
      <c r="O20" s="759"/>
      <c r="P20" s="760"/>
      <c r="Q20" s="760"/>
      <c r="R20" s="760"/>
      <c r="S20" s="760"/>
      <c r="T20" s="760"/>
      <c r="U20" s="760"/>
      <c r="V20" s="761"/>
      <c r="W20" s="241"/>
    </row>
    <row r="21" spans="1:35" ht="15" customHeight="1">
      <c r="A21" s="727"/>
      <c r="B21" s="727"/>
      <c r="C21" s="727"/>
      <c r="D21" s="727"/>
      <c r="E21" s="727">
        <v>1</v>
      </c>
      <c r="F21" s="566"/>
      <c r="G21" s="566"/>
      <c r="H21" s="566"/>
      <c r="I21" s="721"/>
      <c r="J21" s="721"/>
      <c r="K21" s="254"/>
      <c r="L21" s="547" t="str">
        <f>mergeValue(A21) &amp;"."&amp; mergeValue(B21)&amp;"."&amp; mergeValue(C21)&amp;"."&amp; mergeValue(D21)&amp;"."&amp; mergeValue(E21)</f>
        <v>1.1.1.1.1</v>
      </c>
      <c r="M21" s="224" t="s">
        <v>20</v>
      </c>
      <c r="N21" s="416"/>
      <c r="O21" s="695"/>
      <c r="P21" s="696"/>
      <c r="Q21" s="696"/>
      <c r="R21" s="696"/>
      <c r="S21" s="696"/>
      <c r="T21" s="696"/>
      <c r="U21" s="696"/>
      <c r="V21" s="697"/>
      <c r="W21" s="241"/>
      <c r="Y21" s="516" t="str">
        <f>strCheckUnique(Z21:Z24)</f>
        <v/>
      </c>
      <c r="AA21" s="516"/>
    </row>
    <row r="22" spans="1:35" ht="17.100000000000001" customHeight="1">
      <c r="A22" s="727"/>
      <c r="B22" s="727"/>
      <c r="C22" s="727"/>
      <c r="D22" s="727"/>
      <c r="E22" s="727"/>
      <c r="F22" s="552">
        <v>1</v>
      </c>
      <c r="G22" s="552"/>
      <c r="H22" s="552"/>
      <c r="I22" s="721"/>
      <c r="J22" s="721"/>
      <c r="K22" s="441"/>
      <c r="L22" s="547" t="str">
        <f>mergeValue(A22) &amp;"."&amp; mergeValue(B22)&amp;"."&amp; mergeValue(C22)&amp;"."&amp; mergeValue(D22)&amp;"."&amp; mergeValue(E22)&amp;"."&amp; mergeValue(F22)</f>
        <v>1.1.1.1.1.1</v>
      </c>
      <c r="M22" s="542"/>
      <c r="N22" s="448"/>
      <c r="O22" s="245"/>
      <c r="P22" s="245"/>
      <c r="Q22" s="245"/>
      <c r="R22" s="688"/>
      <c r="S22" s="690" t="s">
        <v>107</v>
      </c>
      <c r="T22" s="688"/>
      <c r="U22" s="690" t="s">
        <v>108</v>
      </c>
      <c r="V22" s="238"/>
      <c r="W22" s="241"/>
      <c r="X22" s="439" t="str">
        <f>strCheckDate(O23:V23)</f>
        <v/>
      </c>
      <c r="Y22" s="516"/>
      <c r="Z22" s="516" t="str">
        <f>IF(M22="","",M22 )</f>
        <v/>
      </c>
      <c r="AA22" s="516"/>
      <c r="AB22" s="516"/>
      <c r="AC22" s="516"/>
    </row>
    <row r="23" spans="1:35" ht="0.2" customHeight="1">
      <c r="A23" s="727"/>
      <c r="B23" s="727"/>
      <c r="C23" s="727"/>
      <c r="D23" s="727"/>
      <c r="E23" s="727"/>
      <c r="F23" s="552"/>
      <c r="G23" s="552"/>
      <c r="H23" s="552"/>
      <c r="I23" s="721"/>
      <c r="J23" s="721"/>
      <c r="K23" s="441"/>
      <c r="L23" s="247"/>
      <c r="M23" s="257"/>
      <c r="N23" s="449"/>
      <c r="O23" s="245"/>
      <c r="P23" s="245"/>
      <c r="Q23" s="438" t="str">
        <f>R22 &amp; "-" &amp; T22</f>
        <v>-</v>
      </c>
      <c r="R23" s="689"/>
      <c r="S23" s="691"/>
      <c r="T23" s="689"/>
      <c r="U23" s="691"/>
      <c r="V23" s="238"/>
      <c r="W23" s="243"/>
    </row>
    <row r="24" spans="1:35" customFormat="1" ht="15" customHeight="1">
      <c r="A24" s="727"/>
      <c r="B24" s="727"/>
      <c r="C24" s="727"/>
      <c r="D24" s="727"/>
      <c r="E24" s="727"/>
      <c r="F24" s="552"/>
      <c r="G24" s="552"/>
      <c r="H24" s="552"/>
      <c r="I24" s="721"/>
      <c r="J24" s="721"/>
      <c r="K24" s="568"/>
      <c r="L24" s="145"/>
      <c r="M24" s="227" t="s">
        <v>974</v>
      </c>
      <c r="N24" s="215"/>
      <c r="O24" s="206"/>
      <c r="P24" s="206"/>
      <c r="Q24" s="206"/>
      <c r="R24" s="207"/>
      <c r="S24" s="208"/>
      <c r="T24" s="235"/>
      <c r="U24" s="215"/>
      <c r="V24" s="208"/>
      <c r="W24" s="239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</row>
    <row r="25" spans="1:35" customFormat="1" ht="15" customHeight="1">
      <c r="A25" s="727"/>
      <c r="B25" s="727"/>
      <c r="C25" s="727"/>
      <c r="D25" s="727"/>
      <c r="E25" s="552"/>
      <c r="F25" s="566"/>
      <c r="G25" s="566"/>
      <c r="H25" s="566"/>
      <c r="I25" s="721"/>
      <c r="J25" s="100"/>
      <c r="K25" s="568"/>
      <c r="L25" s="145"/>
      <c r="M25" s="215" t="s">
        <v>23</v>
      </c>
      <c r="N25" s="214"/>
      <c r="O25" s="206"/>
      <c r="P25" s="206"/>
      <c r="Q25" s="206"/>
      <c r="R25" s="207"/>
      <c r="S25" s="208"/>
      <c r="T25" s="235"/>
      <c r="U25" s="214"/>
      <c r="V25" s="208"/>
      <c r="W25" s="240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</row>
    <row r="26" spans="1:35" customFormat="1" ht="15" customHeight="1">
      <c r="A26" s="727"/>
      <c r="B26" s="727"/>
      <c r="C26" s="727"/>
      <c r="D26" s="552"/>
      <c r="E26" s="556"/>
      <c r="F26" s="566"/>
      <c r="G26" s="566"/>
      <c r="H26" s="566"/>
      <c r="I26" s="253"/>
      <c r="J26" s="100"/>
      <c r="K26" s="232"/>
      <c r="L26" s="145"/>
      <c r="M26" s="214" t="s">
        <v>975</v>
      </c>
      <c r="N26" s="213"/>
      <c r="O26" s="206"/>
      <c r="P26" s="206"/>
      <c r="Q26" s="206"/>
      <c r="R26" s="207"/>
      <c r="S26" s="208"/>
      <c r="T26" s="235"/>
      <c r="U26" s="213"/>
      <c r="V26" s="208"/>
      <c r="W26" s="240"/>
      <c r="X26" s="456"/>
      <c r="Y26" s="456"/>
      <c r="Z26" s="456"/>
      <c r="AA26" s="456"/>
      <c r="AB26" s="456"/>
      <c r="AC26" s="456"/>
      <c r="AD26" s="456"/>
      <c r="AE26" s="456"/>
      <c r="AF26" s="456"/>
      <c r="AG26" s="456"/>
      <c r="AH26" s="456"/>
      <c r="AI26" s="456"/>
    </row>
    <row r="27" spans="1:35" customFormat="1" ht="15" customHeight="1">
      <c r="A27" s="727"/>
      <c r="B27" s="727"/>
      <c r="C27" s="552"/>
      <c r="D27" s="552"/>
      <c r="E27" s="556"/>
      <c r="F27" s="566"/>
      <c r="G27" s="566"/>
      <c r="H27" s="566"/>
      <c r="I27" s="253"/>
      <c r="J27" s="100"/>
      <c r="K27" s="232"/>
      <c r="L27" s="145"/>
      <c r="M27" s="213" t="s">
        <v>982</v>
      </c>
      <c r="N27" s="213"/>
      <c r="O27" s="206"/>
      <c r="P27" s="206"/>
      <c r="Q27" s="206"/>
      <c r="R27" s="385"/>
      <c r="S27" s="208"/>
      <c r="T27" s="249"/>
      <c r="U27" s="213"/>
      <c r="V27" s="250"/>
      <c r="W27" s="239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  <c r="AI27" s="456"/>
    </row>
    <row r="28" spans="1:35" customFormat="1" ht="15" customHeight="1">
      <c r="A28" s="727"/>
      <c r="B28" s="552"/>
      <c r="C28" s="556"/>
      <c r="D28" s="556"/>
      <c r="E28" s="556"/>
      <c r="F28" s="566"/>
      <c r="G28" s="566"/>
      <c r="H28" s="566"/>
      <c r="I28" s="253"/>
      <c r="J28" s="100"/>
      <c r="K28" s="232"/>
      <c r="L28" s="145"/>
      <c r="M28" s="229" t="s">
        <v>35</v>
      </c>
      <c r="N28" s="213"/>
      <c r="O28" s="206"/>
      <c r="P28" s="206"/>
      <c r="Q28" s="206"/>
      <c r="R28" s="207"/>
      <c r="S28" s="208"/>
      <c r="T28" s="235"/>
      <c r="U28" s="213"/>
      <c r="V28" s="208"/>
      <c r="W28" s="240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</row>
    <row r="29" spans="1:35" customFormat="1" ht="15" customHeight="1">
      <c r="A29" s="456"/>
      <c r="B29" s="456"/>
      <c r="C29" s="456"/>
      <c r="D29" s="456"/>
      <c r="E29" s="456"/>
      <c r="F29" s="557"/>
      <c r="G29" s="456"/>
      <c r="H29" s="456"/>
      <c r="I29" s="91"/>
      <c r="J29" s="100"/>
      <c r="L29" s="145"/>
      <c r="M29" s="266" t="s">
        <v>362</v>
      </c>
      <c r="N29" s="213"/>
      <c r="O29" s="206"/>
      <c r="P29" s="206"/>
      <c r="Q29" s="206"/>
      <c r="R29" s="207"/>
      <c r="S29" s="208"/>
      <c r="T29" s="235"/>
      <c r="U29" s="213"/>
      <c r="V29" s="208"/>
      <c r="W29" s="240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</row>
    <row r="30" spans="1:35" ht="3" customHeight="1">
      <c r="L30" s="139"/>
      <c r="M30" s="139"/>
      <c r="N30" s="139"/>
      <c r="O30" s="139"/>
      <c r="P30" s="139"/>
      <c r="Q30" s="139"/>
      <c r="R30" s="139"/>
      <c r="S30" s="139"/>
      <c r="T30" s="139"/>
      <c r="U30" s="139"/>
    </row>
  </sheetData>
  <sheetProtection password="FA9C" sheet="1" objects="1" scenarios="1" formatColumns="0" formatRows="0"/>
  <dataConsolidate/>
  <mergeCells count="36">
    <mergeCell ref="O11:T11"/>
    <mergeCell ref="O13:Q13"/>
    <mergeCell ref="L9:M9"/>
    <mergeCell ref="L5:T5"/>
    <mergeCell ref="L6:T6"/>
    <mergeCell ref="L13:L15"/>
    <mergeCell ref="M13:M15"/>
    <mergeCell ref="N13:N15"/>
    <mergeCell ref="L10:M10"/>
    <mergeCell ref="L11:M11"/>
    <mergeCell ref="O18:V18"/>
    <mergeCell ref="O17:V17"/>
    <mergeCell ref="O21:V21"/>
    <mergeCell ref="O20:V20"/>
    <mergeCell ref="W13:W15"/>
    <mergeCell ref="O14:O15"/>
    <mergeCell ref="V13:V15"/>
    <mergeCell ref="R13:T14"/>
    <mergeCell ref="P14:Q14"/>
    <mergeCell ref="O12:U12"/>
    <mergeCell ref="O19:V19"/>
    <mergeCell ref="O9:T9"/>
    <mergeCell ref="O10:T10"/>
    <mergeCell ref="U13:U15"/>
    <mergeCell ref="U22:U23"/>
    <mergeCell ref="T22:T23"/>
    <mergeCell ref="S22:S23"/>
    <mergeCell ref="R22:R23"/>
    <mergeCell ref="S15:T15"/>
    <mergeCell ref="E21:E24"/>
    <mergeCell ref="J21:J24"/>
    <mergeCell ref="A17:A28"/>
    <mergeCell ref="B18:B27"/>
    <mergeCell ref="C19:C26"/>
    <mergeCell ref="D20:D25"/>
    <mergeCell ref="I20:I25"/>
  </mergeCells>
  <phoneticPr fontId="8" type="noConversion"/>
  <dataValidations xWindow="657" yWindow="715" count="8">
    <dataValidation allowBlank="1" sqref="S24:S29"/>
    <dataValidation allowBlank="1" promptTitle="checkPeriodRange" sqref="Q23"/>
    <dataValidation allowBlank="1" showInputMessage="1" showErrorMessage="1" prompt="Для выбора выполните двойной щелчок левой клавиши мыши по соответствующей ячейке." sqref="U22 S22:S2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22:T23 R22:R23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W17:W23">
      <formula1>900</formula1>
    </dataValidation>
    <dataValidation type="list" allowBlank="1" showInputMessage="1" errorTitle="Ошибка" error="Выберите значение из списка" prompt="Выберите значение из списка" sqref="O21">
      <formula1>kind_of_cons</formula1>
    </dataValidation>
    <dataValidation allowBlank="1" showInputMessage="1" showErrorMessage="1" prompt="Введите наименование признака дифференциации" sqref="O20:V20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406529" r:id="rId4" name="chkMultiAdd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618</vt:i4>
      </vt:variant>
    </vt:vector>
  </HeadingPairs>
  <TitlesOfParts>
    <vt:vector size="627" baseType="lpstr">
      <vt:lpstr>Инструкция</vt:lpstr>
      <vt:lpstr>Титульный</vt:lpstr>
      <vt:lpstr>Перечень тарифов</vt:lpstr>
      <vt:lpstr>Т-транс</vt:lpstr>
      <vt:lpstr>Предложение</vt:lpstr>
      <vt:lpstr>Закупки</vt:lpstr>
      <vt:lpstr>Форма 3.11, 3.12</vt:lpstr>
      <vt:lpstr>Комментарии</vt:lpstr>
      <vt:lpstr>Проверка</vt:lpstr>
      <vt:lpstr>activity</vt:lpstr>
      <vt:lpstr>add_CT_1</vt:lpstr>
      <vt:lpstr>add_CT_10</vt:lpstr>
      <vt:lpstr>add_CT_3</vt:lpstr>
      <vt:lpstr>add_CT_4</vt:lpstr>
      <vt:lpstr>add_CT_5</vt:lpstr>
      <vt:lpstr>add_CT_9</vt:lpstr>
      <vt:lpstr>add_MO_1</vt:lpstr>
      <vt:lpstr>add_MO_10</vt:lpstr>
      <vt:lpstr>add_MO_3</vt:lpstr>
      <vt:lpstr>add_MO_4</vt:lpstr>
      <vt:lpstr>add_MO_5</vt:lpstr>
      <vt:lpstr>add_MO_9</vt:lpstr>
      <vt:lpstr>add_POST_5</vt:lpstr>
      <vt:lpstr>add_Rate_1</vt:lpstr>
      <vt:lpstr>add_Rate_10</vt:lpstr>
      <vt:lpstr>add_Rate_3</vt:lpstr>
      <vt:lpstr>add_Rate_4</vt:lpstr>
      <vt:lpstr>add_Rate_5</vt:lpstr>
      <vt:lpstr>add_Rate_9</vt:lpstr>
      <vt:lpstr>add_Warm_1</vt:lpstr>
      <vt:lpstr>add_Warm_2</vt:lpstr>
      <vt:lpstr>add_Warm_3</vt:lpstr>
      <vt:lpstr>add_Warm_5</vt:lpstr>
      <vt:lpstr>apr_1</vt:lpstr>
      <vt:lpstr>apr_10</vt:lpstr>
      <vt:lpstr>apr_2</vt:lpstr>
      <vt:lpstr>apr_3</vt:lpstr>
      <vt:lpstr>apr_5</vt:lpstr>
      <vt:lpstr>apr_9</vt:lpstr>
      <vt:lpstr>check_List12_metod</vt:lpstr>
      <vt:lpstr>check_List12_p1</vt:lpstr>
      <vt:lpstr>check_List12_p2</vt:lpstr>
      <vt:lpstr>check_List12_p2_tar_numb</vt:lpstr>
      <vt:lpstr>check_List12_p3</vt:lpstr>
      <vt:lpstr>check_List12_p3_tar_numb</vt:lpstr>
      <vt:lpstr>check_List12_p4</vt:lpstr>
      <vt:lpstr>check_List12_p4_tar_numb</vt:lpstr>
      <vt:lpstr>check_List12_p5</vt:lpstr>
      <vt:lpstr>check_List12_p5_tar_numb</vt:lpstr>
      <vt:lpstr>check_List12_p6</vt:lpstr>
      <vt:lpstr>check_List12_p6_tar_numb</vt:lpstr>
      <vt:lpstr>check_List12_p7</vt:lpstr>
      <vt:lpstr>check_List12_p7_tar_numb</vt:lpstr>
      <vt:lpstr>check_List12_tar</vt:lpstr>
      <vt:lpstr>check_List12_tar_numb</vt:lpstr>
      <vt:lpstr>checkCell_List02</vt:lpstr>
      <vt:lpstr>checkCell_List03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checkCell_List06_5</vt:lpstr>
      <vt:lpstr>checkCell_List06_5_double_date</vt:lpstr>
      <vt:lpstr>checkCell_List06_5_OneR</vt:lpstr>
      <vt:lpstr>checkCell_List06_5_OneR_1c</vt:lpstr>
      <vt:lpstr>checkCell_List06_5_OneR_2c</vt:lpstr>
      <vt:lpstr>checkCell_List06_5_TwoR</vt:lpstr>
      <vt:lpstr>checkCell_List06_5_TwoR_1c</vt:lpstr>
      <vt:lpstr>checkCell_List06_5_TwoR_2c</vt:lpstr>
      <vt:lpstr>checkCell_List06_5_unique_t</vt:lpstr>
      <vt:lpstr>checkCell_List06_5_unique_t1</vt:lpstr>
      <vt:lpstr>checkCell_List06_9</vt:lpstr>
      <vt:lpstr>checkCell_List06_9_double_date</vt:lpstr>
      <vt:lpstr>checkCell_List06_9_plata1</vt:lpstr>
      <vt:lpstr>checkCell_List06_9_plata2</vt:lpstr>
      <vt:lpstr>checkCell_List06_9_unique</vt:lpstr>
      <vt:lpstr>checkCell_List07</vt:lpstr>
      <vt:lpstr>checkCell_List12</vt:lpstr>
      <vt:lpstr>checkCell_List12_1</vt:lpstr>
      <vt:lpstr>checkCell_List12_2</vt:lpstr>
      <vt:lpstr>checkCell_List12_3</vt:lpstr>
      <vt:lpstr>checkCell_List12_4</vt:lpstr>
      <vt:lpstr>checkCell_List15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Col_5_2</vt:lpstr>
      <vt:lpstr>Component_comp</vt:lpstr>
      <vt:lpstr>Component_comp_p</vt:lpstr>
      <vt:lpstr>dataType</vt:lpstr>
      <vt:lpstr>Date_of_publication_ref</vt:lpstr>
      <vt:lpstr>dateCh</vt:lpstr>
      <vt:lpstr>dateZayavl</vt:lpstr>
      <vt:lpstr>default_val_4</vt:lpstr>
      <vt:lpstr>default_val_5</vt:lpstr>
      <vt:lpstr>default_val_6</vt:lpstr>
      <vt:lpstr>et_add_POST_5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et_List01_01</vt:lpstr>
      <vt:lpstr>et_List01_02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et_List04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et_List09</vt:lpstr>
      <vt:lpstr>et_List09_1</vt:lpstr>
      <vt:lpstr>et_List09_2</vt:lpstr>
      <vt:lpstr>et_List09_3</vt:lpstr>
      <vt:lpstr>et_List10</vt:lpstr>
      <vt:lpstr>et_List12_ch_per</vt:lpstr>
      <vt:lpstr>et_List12_inv_pr</vt:lpstr>
      <vt:lpstr>et_List12_p2</vt:lpstr>
      <vt:lpstr>et_List12_p2_per</vt:lpstr>
      <vt:lpstr>et_List12_p3_per</vt:lpstr>
      <vt:lpstr>et_List12_p4</vt:lpstr>
      <vt:lpstr>et_List12_p4_per</vt:lpstr>
      <vt:lpstr>et_List12_p5</vt:lpstr>
      <vt:lpstr>et_List12_p5_per</vt:lpstr>
      <vt:lpstr>et_List12_p6</vt:lpstr>
      <vt:lpstr>et_List12_p6_per</vt:lpstr>
      <vt:lpstr>et_List12_p7</vt:lpstr>
      <vt:lpstr>et_List12_p7_per</vt:lpstr>
      <vt:lpstr>et_List12_per</vt:lpstr>
      <vt:lpstr>et_List15</vt:lpstr>
      <vt:lpstr>et_List17</vt:lpstr>
      <vt:lpstr>et_List18_T20</vt:lpstr>
      <vt:lpstr>et_List18_T20_add</vt:lpstr>
      <vt:lpstr>et_List18_T20_Per</vt:lpstr>
      <vt:lpstr>et_List18_T21</vt:lpstr>
      <vt:lpstr>et_List18_T22</vt:lpstr>
      <vt:lpstr>et_List18_T23</vt:lpstr>
      <vt:lpstr>et_List18_T24</vt:lpstr>
      <vt:lpstr>et_List18_T25</vt:lpstr>
      <vt:lpstr>et_List18_T26</vt:lpstr>
      <vt:lpstr>et_List19</vt:lpstr>
      <vt:lpstr>et_List20</vt:lpstr>
      <vt:lpstr>et_List21_1</vt:lpstr>
      <vt:lpstr>et_List21_2</vt:lpstr>
      <vt:lpstr>et_List21_3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group_rates</vt:lpstr>
      <vt:lpstr>header_1</vt:lpstr>
      <vt:lpstr>header_10</vt:lpstr>
      <vt:lpstr>header_2</vt:lpstr>
      <vt:lpstr>header_3</vt:lpstr>
      <vt:lpstr>header_4</vt:lpstr>
      <vt:lpstr>header_5</vt:lpstr>
      <vt:lpstr>header_9</vt:lpstr>
      <vt:lpstr>hlApr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InvestProg</vt:lpstr>
      <vt:lpstr>isComponent</vt:lpstr>
      <vt:lpstr>isDiff</vt:lpstr>
      <vt:lpstr>isSellers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LIST_MR_MO_OKTMO</vt:lpstr>
      <vt:lpstr>List00_00</vt:lpstr>
      <vt:lpstr>List00_01</vt:lpstr>
      <vt:lpstr>List00_02</vt:lpstr>
      <vt:lpstr>List00_03</vt:lpstr>
      <vt:lpstr>List00_04</vt:lpstr>
      <vt:lpstr>List06_1_DP</vt:lpstr>
      <vt:lpstr>List06_1_MC</vt:lpstr>
      <vt:lpstr>List06_1_MC2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List06_2_Period</vt:lpstr>
      <vt:lpstr>List06_3_DP</vt:lpstr>
      <vt:lpstr>List06_3_MC</vt:lpstr>
      <vt:lpstr>List06_3_MC2</vt:lpstr>
      <vt:lpstr>List06_3_Period</vt:lpstr>
      <vt:lpstr>List06_4_DP</vt:lpstr>
      <vt:lpstr>List06_4_MC2</vt:lpstr>
      <vt:lpstr>List06_4_Period</vt:lpstr>
      <vt:lpstr>List06_5_0</vt:lpstr>
      <vt:lpstr>List06_5_1_changeColor</vt:lpstr>
      <vt:lpstr>List06_5_DP</vt:lpstr>
      <vt:lpstr>List06_5_MC</vt:lpstr>
      <vt:lpstr>List06_5_MC2</vt:lpstr>
      <vt:lpstr>List06_5_Period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List06_9_Period</vt:lpstr>
      <vt:lpstr>List06_9_pl</vt:lpstr>
      <vt:lpstr>List06_9_region</vt:lpstr>
      <vt:lpstr>List12_date</vt:lpstr>
      <vt:lpstr>List15_GroundMaterials</vt:lpstr>
      <vt:lpstr>List15_p_2</vt:lpstr>
      <vt:lpstr>List18_T20</vt:lpstr>
      <vt:lpstr>List18_T20_all</vt:lpstr>
      <vt:lpstr>List18_T21</vt:lpstr>
      <vt:lpstr>List18_T21_all</vt:lpstr>
      <vt:lpstr>List18_T22</vt:lpstr>
      <vt:lpstr>List18_T22_all</vt:lpstr>
      <vt:lpstr>List18_T23</vt:lpstr>
      <vt:lpstr>List18_T23_all</vt:lpstr>
      <vt:lpstr>List18_T24</vt:lpstr>
      <vt:lpstr>List18_T24_all</vt:lpstr>
      <vt:lpstr>List18_T25</vt:lpstr>
      <vt:lpstr>List18_T25_all</vt:lpstr>
      <vt:lpstr>List18_T26</vt:lpstr>
      <vt:lpstr>List18_T26_all</vt:lpstr>
      <vt:lpstr>List18_T27</vt:lpstr>
      <vt:lpstr>List18_T27_1</vt:lpstr>
      <vt:lpstr>List18_T27_1_all</vt:lpstr>
      <vt:lpstr>List18_T27_all</vt:lpstr>
      <vt:lpstr>ListForms</vt:lpstr>
      <vt:lpstr>logical</vt:lpstr>
      <vt:lpstr>MODesc</vt:lpstr>
      <vt:lpstr>MONTH</vt:lpstr>
      <vt:lpstr>nalog</vt:lpstr>
      <vt:lpstr>name_rates</vt:lpstr>
      <vt:lpstr>name_rates_1</vt:lpstr>
      <vt:lpstr>name_rates_1_filter</vt:lpstr>
      <vt:lpstr>name_rates_4</vt:lpstr>
      <vt:lpstr>name_rates_4_filter</vt:lpstr>
      <vt:lpstr>name_rates_8</vt:lpstr>
      <vt:lpstr>name_rates_8_filter</vt:lpstr>
      <vt:lpstr>nameApr</vt:lpstr>
      <vt:lpstr>numberZayavl</vt:lpstr>
      <vt:lpstr>OneRates_1</vt:lpstr>
      <vt:lpstr>OneRates_2</vt:lpstr>
      <vt:lpstr>OneRates_3</vt:lpstr>
      <vt:lpstr>OneRates_4</vt:lpstr>
      <vt:lpstr>OneRates_5</vt:lpstr>
      <vt:lpstr>OneRates_5_comp</vt:lpstr>
      <vt:lpstr>OneRates_5_p</vt:lpstr>
      <vt:lpstr>org</vt:lpstr>
      <vt:lpstr>Org_Address</vt:lpstr>
      <vt:lpstr>Org_buhg</vt:lpstr>
      <vt:lpstr>Org_main</vt:lpstr>
      <vt:lpstr>Org_otv_lico</vt:lpstr>
      <vt:lpstr>pDel_Comm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pDel_List06_2_1</vt:lpstr>
      <vt:lpstr>pDel_List06_3_1</vt:lpstr>
      <vt:lpstr>pDel_List06_4_1</vt:lpstr>
      <vt:lpstr>pDel_List06_5_2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pDel_List12</vt:lpstr>
      <vt:lpstr>pDel_List15</vt:lpstr>
      <vt:lpstr>periodEnd</vt:lpstr>
      <vt:lpstr>periodStart</vt:lpstr>
      <vt:lpstr>pIns_Comm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pIns_List06_5_Period</vt:lpstr>
      <vt:lpstr>pIns_List06_9_Period</vt:lpstr>
      <vt:lpstr>pIns_List07</vt:lpstr>
      <vt:lpstr>pIns_List12</vt:lpstr>
      <vt:lpstr>pIns_List12_p2</vt:lpstr>
      <vt:lpstr>pIns_List12_p2_per</vt:lpstr>
      <vt:lpstr>pIns_List12_p3_per</vt:lpstr>
      <vt:lpstr>pIns_List12_p4</vt:lpstr>
      <vt:lpstr>pIns_List12_p4_per</vt:lpstr>
      <vt:lpstr>pIns_List12_p5</vt:lpstr>
      <vt:lpstr>pIns_List12_p5_per</vt:lpstr>
      <vt:lpstr>pIns_List12_p6</vt:lpstr>
      <vt:lpstr>pIns_List12_p6_per</vt:lpstr>
      <vt:lpstr>pIns_List12_p7</vt:lpstr>
      <vt:lpstr>pIns_List12_p7_per</vt:lpstr>
      <vt:lpstr>pIns_List15</vt:lpstr>
      <vt:lpstr>pIns_List18_T20</vt:lpstr>
      <vt:lpstr>pIns_List18_T21</vt:lpstr>
      <vt:lpstr>pIns_List18_T22</vt:lpstr>
      <vt:lpstr>pIns_List18_T23</vt:lpstr>
      <vt:lpstr>pIns_List18_T24</vt:lpstr>
      <vt:lpstr>pIns_List18_T25</vt:lpstr>
      <vt:lpstr>pIns_List18_T26</vt:lpstr>
      <vt:lpstr>pIns_List18_T27</vt:lpstr>
      <vt:lpstr>pIns_List18_T27_1</vt:lpstr>
      <vt:lpstr>QUARTER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strPublication</vt:lpstr>
      <vt:lpstr>tariffDesc</vt:lpstr>
      <vt:lpstr>TECH_ORG_ID</vt:lpstr>
      <vt:lpstr>TwoRates_1</vt:lpstr>
      <vt:lpstr>TwoRates_2</vt:lpstr>
      <vt:lpstr>TwoRates_3</vt:lpstr>
      <vt:lpstr>TwoRates_4</vt:lpstr>
      <vt:lpstr>TwoRates_5</vt:lpstr>
      <vt:lpstr>TwoRates_5_comp</vt:lpstr>
      <vt:lpstr>TwoRates_5_p</vt:lpstr>
      <vt:lpstr>UpdStatus</vt:lpstr>
      <vt:lpstr>vdet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VidTopl_1</vt:lpstr>
      <vt:lpstr>VidTopl_2</vt:lpstr>
      <vt:lpstr>VidTopl_3</vt:lpstr>
      <vt:lpstr>warmNote</vt:lpstr>
      <vt:lpstr>Website_address_internet</vt:lpstr>
      <vt:lpstr>year_list</vt:lpstr>
      <vt:lpstr>year_list1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lipatova</cp:lastModifiedBy>
  <cp:lastPrinted>2013-08-29T08:11:20Z</cp:lastPrinted>
  <dcterms:created xsi:type="dcterms:W3CDTF">2004-05-21T07:18:45Z</dcterms:created>
  <dcterms:modified xsi:type="dcterms:W3CDTF">2020-09-02T11:50:34Z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JKH.OPEN.INFO.REQUEST.VO.6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