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xlsBook"/>
  <bookViews>
    <workbookView xWindow="2100" yWindow="300" windowWidth="13665" windowHeight="7950" tabRatio="948" firstSheet="4" activeTab="10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2.13" sheetId="622" r:id="rId8"/>
    <sheet name="Форма 2.13" sheetId="608" r:id="rId9"/>
    <sheet name="Форма 1.0.1 | Форма 2.14.1" sheetId="627" r:id="rId10"/>
    <sheet name="Форма 2.14.1" sheetId="610" r:id="rId11"/>
    <sheet name="Форма 1.0.1 | Т-тех" sheetId="613" state="veryHidden" r:id="rId12"/>
    <sheet name="Форма 2.14.2 | Т-тех" sheetId="530" state="veryHidden" r:id="rId13"/>
    <sheet name="Форма 1.0.1 | Т-транс" sheetId="614" r:id="rId14"/>
    <sheet name="Форма 2.14.2 | Т-транс" sheetId="567" r:id="rId15"/>
    <sheet name="Форма 1.0.1 | Т-подвоз" sheetId="615" state="veryHidden" r:id="rId16"/>
    <sheet name="Форма 2.14.2 | Т-подвоз" sheetId="559" state="veryHidden" r:id="rId17"/>
    <sheet name="Форма 1.0.1 | Т-пит" sheetId="616" state="veryHidden" r:id="rId18"/>
    <sheet name="Форма 2.14.2 | Т-пит" sheetId="560" state="veryHidden" r:id="rId19"/>
    <sheet name="Форма 1.0.1 | Т-подкл(инд)" sheetId="617" state="veryHidden" r:id="rId20"/>
    <sheet name="Форма 2.14.3 | Т-подкл(инд)" sheetId="598" state="veryHidden" r:id="rId21"/>
    <sheet name="Форма 1.0.1 | Т-подкл" sheetId="618" state="veryHidden" r:id="rId22"/>
    <sheet name="Форма 2.14.3 | Т-подкл" sheetId="566" state="veryHidden" r:id="rId23"/>
    <sheet name="Форма 1.0.2" sheetId="550" state="veryHidden" r:id="rId24"/>
    <sheet name="Сведения об изменении" sheetId="568" state="veryHidden" r:id="rId25"/>
    <sheet name="Комментарии" sheetId="431" r:id="rId26"/>
    <sheet name="Проверка" sheetId="546" r:id="rId27"/>
    <sheet name="modListTempFilter" sheetId="620" state="veryHidden" r:id="rId28"/>
    <sheet name="modCheckCyan" sheetId="612" state="veryHidden" r:id="rId29"/>
    <sheet name="REESTR_LINK" sheetId="602" state="veryHidden" r:id="rId30"/>
    <sheet name="REESTR_DS" sheetId="603" state="veryHidden" r:id="rId31"/>
    <sheet name="modHTTP" sheetId="604" state="veryHidden" r:id="rId32"/>
    <sheet name="modfrmRezimChoose" sheetId="609" state="veryHidden" r:id="rId33"/>
    <sheet name="modSheetMain" sheetId="599" state="veryHidden" r:id="rId34"/>
    <sheet name="REESTR_VT" sheetId="577" state="veryHidden" r:id="rId35"/>
    <sheet name="REESTR_VED" sheetId="579" state="veryHidden" r:id="rId36"/>
    <sheet name="modfrmReestrObj" sheetId="570" state="veryHidden" r:id="rId37"/>
    <sheet name="AllSheetsInThisWorkbook" sheetId="389" state="veryHidden" r:id="rId38"/>
    <sheet name="et_union_vert" sheetId="521" state="veryHidden" r:id="rId39"/>
    <sheet name="modInstruction" sheetId="605" state="veryHidden" r:id="rId40"/>
    <sheet name="modRegion" sheetId="528" state="veryHidden" r:id="rId41"/>
    <sheet name="modReestr" sheetId="433" state="veryHidden" r:id="rId42"/>
    <sheet name="modfrmReestr" sheetId="434" state="veryHidden" r:id="rId43"/>
    <sheet name="modUpdTemplMain" sheetId="424" state="veryHidden" r:id="rId44"/>
    <sheet name="REESTR_ORG" sheetId="390" state="veryHidden" r:id="rId45"/>
    <sheet name="modClassifierValidate" sheetId="400" state="veryHidden" r:id="rId46"/>
    <sheet name="modHyp" sheetId="398" state="veryHidden" r:id="rId47"/>
    <sheet name="modServiceModule" sheetId="594" state="veryHidden" r:id="rId48"/>
    <sheet name="modList00" sheetId="498" state="veryHidden" r:id="rId49"/>
    <sheet name="modList01" sheetId="551" state="veryHidden" r:id="rId50"/>
    <sheet name="modList02" sheetId="504" state="veryHidden" r:id="rId51"/>
    <sheet name="modList03" sheetId="549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et_union_hor" sheetId="471" state="veryHidden" r:id="rId56"/>
    <sheet name="modInfo" sheetId="513" state="veryHidden" r:id="rId57"/>
    <sheet name="modList05" sheetId="619" state="veryHidden" r:id="rId58"/>
    <sheet name="modList06" sheetId="553" state="veryHidden" r:id="rId59"/>
    <sheet name="modList07" sheetId="569" state="veryHidden" r:id="rId60"/>
    <sheet name="modList13" sheetId="539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6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3">'Форма 1.0.1 | Т-подвоз'!$G$17</definedName>
    <definedName name="add_CS_List05_4">'Форма 1.0.1 | Т-пит'!$G$17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3">'Форма 2.14.2 | Т-подвоз'!$M$28</definedName>
    <definedName name="add_CT_4">'Форма 2.14.2 | Т-пит'!$M$28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3">'Форма 2.14.2 | Т-подвоз'!$M$29</definedName>
    <definedName name="add_MO_4">'Форма 2.14.2 | Т-пит'!$M$29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3">'Форма 1.0.1 | Т-подвоз'!$G$14</definedName>
    <definedName name="add_MO_List05_4">'Форма 1.0.1 | Т-пит'!$G$14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3">'Форма 1.0.1 | Т-подвоз'!$G$15</definedName>
    <definedName name="add_MR_List05_4">'Форма 1.0.1 | Т-пит'!$G$15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3">'Форма 2.14.2 | Т-подвоз'!$M$30</definedName>
    <definedName name="add_Rate_4">'Форма 2.14.2 | Т-пит'!$M$30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3">'Форма 1.0.1 | Т-подвоз'!$G$16</definedName>
    <definedName name="add_TER_List05_4">'Форма 1.0.1 | Т-пит'!$G$16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Т-пит'!$M$27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2.14.2 | Т-тех'!$M$18:$W$30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Т-транс'!$M$18:$W$27</definedName>
    <definedName name="checkCell_List06_2_double_date">'Форма 2.14.2 | Т-транс'!$X$18:$X$27</definedName>
    <definedName name="checkCell_List06_2_unique_t">'Форма 2.14.2 | Т-транс'!$M$18:$M$27</definedName>
    <definedName name="checkCell_List06_2_unique_t1">'Форма 2.14.2 | Т-транс'!$Y$18:$Y$27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Т-пит'!$M$18:$W$30</definedName>
    <definedName name="checkCell_List06_4_double_date">'Форма 2.14.2 | Т-пит'!$X$18:$X$30</definedName>
    <definedName name="checkCell_List06_4_unique_t">'Форма 2.14.2 | Т-пит'!$M$18:$M$30</definedName>
    <definedName name="checkCell_List06_4_unique_t1">'Форма 2.14.2 | Т-пит'!$Y$18:$Y$30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2.13'!$F$7:$I$13</definedName>
    <definedName name="checkCells_List05_2">'Форма 1.0.1 | Т-транс'!$F$7:$I$13</definedName>
    <definedName name="checkCells_List05_3">'Форма 1.0.1 | Т-подвоз'!$F$7:$I$17</definedName>
    <definedName name="checkCells_List05_4">'Форма 1.0.1 | Т-пит'!$F$7:$I$17</definedName>
    <definedName name="checkCells_List05_9">'Форма 1.0.1 | Т-подкл(инд)'!$F$7:$I$17</definedName>
    <definedName name="checkCells_List14_1">'Форма 2.14.1'!$D$14:$L$32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REESTR_MO!$A$2:$D$279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Т-транс'!$O$18:$O$27</definedName>
    <definedName name="List06_2_MC2">'Форма 2.14.2 | Т-транс'!$V$18:$V$27</definedName>
    <definedName name="List06_2_note">'Форма 2.14.2 | Т-транс'!$W$18:$W$27</definedName>
    <definedName name="List06_2_Period">'Форма 2.14.2 | Т-транс'!$O$18:$U$27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Т-пит'!$V$18:$V$30</definedName>
    <definedName name="List06_4_note">'Форма 2.14.2 | Т-пит'!$W$18:$W$30</definedName>
    <definedName name="List06_4_Period">'Форма 2.14.2 | Т-пит'!$O$18:$U$30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2.14.1'!$H$22:$I$32</definedName>
    <definedName name="List14_1_DPR">'Форма 2.14.1'!$K$20</definedName>
    <definedName name="List14_1_flagIPR">'Форма 2.14.1'!$J$15</definedName>
    <definedName name="List14_1_GroundMaterials_1">'Форма 2.14.1'!$K$15:$K$32</definedName>
    <definedName name="List14_1_hypIPR">'Форма 2.14.1'!$K$15</definedName>
    <definedName name="List14_1_method">'Форма 2.14.1'!$J$17:$J$18</definedName>
    <definedName name="List14_1_note">'Форма 2.14.1'!$L$14:$L$32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Т-тех'!$I$18:$K$30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Т-транс'!$I$18:$K$27</definedName>
    <definedName name="pDel_List06_3_1">'Форма 2.14.2 | Т-подвоз'!$I$18:$K$30</definedName>
    <definedName name="pDel_List06_4_1">'Форма 2.14.2 | Т-пит'!$I$18:$K$31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2.14.1'!$C$22:$C$23</definedName>
    <definedName name="pDel_List14_1_2_2">'Форма 2.14.1'!$G$22:$G$23</definedName>
    <definedName name="pDel_List14_1_3">'Форма 2.14.1'!$C$25:$C$26</definedName>
    <definedName name="pDel_List14_1_3_2">'Форма 2.14.1'!$G$25:$G$26</definedName>
    <definedName name="pDel_List14_1_4">'Форма 2.14.1'!$C$28:$C$29</definedName>
    <definedName name="pDel_List14_1_4_2">'Форма 2.14.1'!$G$28:$G$29</definedName>
    <definedName name="pDel_List14_1_5">'Форма 2.14.1'!$C$31:$C$32</definedName>
    <definedName name="pDel_List14_1_5_2">'Форма 2.14.1'!$G$31:$G$32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2.14.2 | Т-тех'!$V$14:$V$30</definedName>
    <definedName name="pIns_List06_10_Period">'Форма 2.14.3 | Т-подкл'!$AK$15:$AK$30</definedName>
    <definedName name="pIns_List06_2_Period">'Форма 2.14.2 | Т-транс'!$V$14:$V$27</definedName>
    <definedName name="pIns_List06_3_Period">'Форма 2.14.2 | Т-подвоз'!$V$14:$V$30</definedName>
    <definedName name="pIns_List06_4_Period">'Форма 2.14.2 | Т-пит'!$V$18:$V$30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REESTR_ORG!$A$2:$J$270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5725"/>
</workbook>
</file>

<file path=xl/calcChain.xml><?xml version="1.0" encoding="utf-8"?>
<calcChain xmlns="http://schemas.openxmlformats.org/spreadsheetml/2006/main">
  <c r="M8" i="567"/>
  <c r="O8"/>
  <c r="M9"/>
  <c r="O9"/>
  <c r="N17"/>
  <c r="O17" s="1"/>
  <c r="P17" s="1"/>
  <c r="Q17" s="1"/>
  <c r="R17" s="1"/>
  <c r="S17" s="1"/>
  <c r="U17" s="1"/>
  <c r="V17" s="1"/>
  <c r="W17" s="1"/>
  <c r="L18"/>
  <c r="O18"/>
  <c r="L19"/>
  <c r="L20"/>
  <c r="L21"/>
  <c r="L22"/>
  <c r="Z23"/>
  <c r="Y22"/>
  <c r="L23"/>
  <c r="Q24"/>
  <c r="X23"/>
  <c r="A85" i="612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H12" i="627"/>
  <c r="H11"/>
  <c r="H9"/>
  <c r="H8"/>
  <c r="H7"/>
  <c r="H12" i="622"/>
  <c r="H9"/>
  <c r="H8"/>
  <c r="F31" i="610"/>
  <c r="E31"/>
  <c r="F28"/>
  <c r="E28"/>
  <c r="F25"/>
  <c r="E25"/>
  <c r="F22"/>
  <c r="E22"/>
  <c r="F17"/>
  <c r="E17"/>
  <c r="H12" i="614"/>
  <c r="H9"/>
  <c r="H8"/>
  <c r="F13" i="627"/>
  <c r="F12"/>
  <c r="F11"/>
  <c r="F10"/>
  <c r="F9"/>
  <c r="F8"/>
  <c r="R14" i="601" l="1"/>
  <c r="R13"/>
  <c r="R12"/>
  <c r="P12"/>
  <c r="M14"/>
  <c r="M13"/>
  <c r="M12"/>
  <c r="H13" i="627" l="1"/>
  <c r="H13" i="622"/>
  <c r="H13" i="614"/>
  <c r="B3" i="525"/>
  <c r="B2"/>
  <c r="N9" i="566" l="1"/>
  <c r="M9"/>
  <c r="N8"/>
  <c r="M8"/>
  <c r="N9" i="598"/>
  <c r="M9"/>
  <c r="N8"/>
  <c r="M8"/>
  <c r="O9" i="560"/>
  <c r="M9"/>
  <c r="O8"/>
  <c r="M8"/>
  <c r="O9" i="559"/>
  <c r="M9"/>
  <c r="O8"/>
  <c r="M8"/>
  <c r="O9" i="530"/>
  <c r="M9"/>
  <c r="O8"/>
  <c r="M8"/>
  <c r="F8" i="610"/>
  <c r="E8"/>
  <c r="F7"/>
  <c r="E7"/>
  <c r="M12" i="550" l="1"/>
  <c r="M244" i="471"/>
  <c r="R259"/>
  <c r="H11" i="622"/>
  <c r="H7"/>
  <c r="O17" i="560"/>
  <c r="P17" s="1"/>
  <c r="Q17" s="1"/>
  <c r="R17" s="1"/>
  <c r="S17" s="1"/>
  <c r="U17" s="1"/>
  <c r="V17" s="1"/>
  <c r="W17" s="1"/>
  <c r="Z23"/>
  <c r="Q24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7" i="566"/>
  <c r="N10"/>
  <c r="N18"/>
  <c r="Q18" s="1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30"/>
  <c r="O17" s="1"/>
  <c r="P17" s="1"/>
  <c r="Q17" s="1"/>
  <c r="R17" s="1"/>
  <c r="S17" s="1"/>
  <c r="U17" s="1"/>
  <c r="V17" s="1"/>
  <c r="W17" s="1"/>
  <c r="Z23"/>
  <c r="Q24"/>
  <c r="AF185" i="471"/>
  <c r="AN184"/>
  <c r="AG170"/>
  <c r="AO169"/>
  <c r="Q83"/>
  <c r="Z82"/>
  <c r="Q67"/>
  <c r="Z66"/>
  <c r="Q51"/>
  <c r="Z50"/>
  <c r="Q35"/>
  <c r="Z34"/>
  <c r="P249"/>
  <c r="R254"/>
  <c r="R249"/>
  <c r="H11" i="618"/>
  <c r="H7"/>
  <c r="H11" i="617"/>
  <c r="H7"/>
  <c r="H11" i="616"/>
  <c r="H7"/>
  <c r="H11" i="615"/>
  <c r="H7"/>
  <c r="H11" i="614"/>
  <c r="H7"/>
  <c r="H294" i="471"/>
  <c r="H7" i="613"/>
  <c r="H11"/>
  <c r="E29" i="205"/>
  <c r="F29"/>
  <c r="V98" i="471"/>
  <c r="AE98"/>
  <c r="AF99"/>
  <c r="V100"/>
  <c r="AF101"/>
  <c r="Z120"/>
  <c r="Q121"/>
  <c r="Z137"/>
  <c r="Q138"/>
  <c r="Z154"/>
  <c r="Q155"/>
  <c r="N17" i="559"/>
  <c r="O17" s="1"/>
  <c r="P17" s="1"/>
  <c r="Q17" s="1"/>
  <c r="R17" s="1"/>
  <c r="S17" s="1"/>
  <c r="U17" s="1"/>
  <c r="V17" s="1"/>
  <c r="W17" s="1"/>
  <c r="Z23"/>
  <c r="Q24"/>
  <c r="L22" i="530"/>
  <c r="X23"/>
  <c r="X154" i="471"/>
  <c r="L64"/>
  <c r="F9" i="616"/>
  <c r="L22" i="560"/>
  <c r="L181" i="471"/>
  <c r="L66"/>
  <c r="Y153"/>
  <c r="L22" i="566"/>
  <c r="Y22" i="559"/>
  <c r="L19" i="598"/>
  <c r="F9" i="615"/>
  <c r="AD97" i="471"/>
  <c r="F8" i="614"/>
  <c r="L33" i="471"/>
  <c r="L18" i="559"/>
  <c r="F13" i="622"/>
  <c r="X50" i="471"/>
  <c r="L29"/>
  <c r="L169"/>
  <c r="F10" i="617"/>
  <c r="L21" i="566"/>
  <c r="Y33" i="471"/>
  <c r="F9" i="618"/>
  <c r="M254" i="471"/>
  <c r="F11" i="613"/>
  <c r="L77" i="471"/>
  <c r="M249"/>
  <c r="F13" i="615"/>
  <c r="L21" i="560"/>
  <c r="L21" i="530"/>
  <c r="L23" i="559"/>
  <c r="L22"/>
  <c r="L19"/>
  <c r="F10" i="618"/>
  <c r="L50" i="471"/>
  <c r="L168"/>
  <c r="F12" i="613"/>
  <c r="L167" i="471"/>
  <c r="F10" i="614"/>
  <c r="L23" i="560"/>
  <c r="F13" i="613"/>
  <c r="Y119" i="471"/>
  <c r="F8" i="616"/>
  <c r="L79" i="471"/>
  <c r="Y22" i="530"/>
  <c r="F9" i="614"/>
  <c r="L82" i="471"/>
  <c r="L47"/>
  <c r="L19" i="560"/>
  <c r="F10" i="613"/>
  <c r="L81" i="471"/>
  <c r="AC98"/>
  <c r="L62"/>
  <c r="Y65"/>
  <c r="F296"/>
  <c r="L166"/>
  <c r="X66"/>
  <c r="L78"/>
  <c r="F10" i="616"/>
  <c r="AC100" i="471"/>
  <c r="X23" i="559"/>
  <c r="L48" i="471"/>
  <c r="F13" i="614"/>
  <c r="L21" i="598"/>
  <c r="F12" i="615"/>
  <c r="F8" i="613"/>
  <c r="F8" i="618"/>
  <c r="F8" i="617"/>
  <c r="L19" i="530"/>
  <c r="L18" i="560"/>
  <c r="F12" i="614"/>
  <c r="F10" i="615"/>
  <c r="L30" i="471"/>
  <c r="Y49"/>
  <c r="F11" i="622"/>
  <c r="L20" i="598"/>
  <c r="F12" i="616"/>
  <c r="L61" i="471"/>
  <c r="F12" i="618"/>
  <c r="F291" i="471"/>
  <c r="Y136"/>
  <c r="F10" i="622"/>
  <c r="F8" i="615"/>
  <c r="L34" i="471"/>
  <c r="L20" i="559"/>
  <c r="L21"/>
  <c r="L20" i="566"/>
  <c r="X137" i="471"/>
  <c r="F295"/>
  <c r="X120"/>
  <c r="F11" i="615"/>
  <c r="F9" i="617"/>
  <c r="F11" i="616"/>
  <c r="L184" i="471"/>
  <c r="F294"/>
  <c r="X34"/>
  <c r="E3" i="437"/>
  <c r="L31" i="471"/>
  <c r="F9" i="622"/>
  <c r="L80" i="471"/>
  <c r="F11" i="614"/>
  <c r="F13" i="616"/>
  <c r="L32" i="471"/>
  <c r="M259"/>
  <c r="Y22" i="560"/>
  <c r="F9" i="613"/>
  <c r="L23" i="530"/>
  <c r="X23" i="560"/>
  <c r="L183" i="471"/>
  <c r="L18" i="530"/>
  <c r="Y81" i="471"/>
  <c r="L20" i="530"/>
  <c r="L46" i="471"/>
  <c r="L63"/>
  <c r="F293"/>
  <c r="L19" i="566"/>
  <c r="L45" i="471"/>
  <c r="F8" i="622"/>
  <c r="F12" i="617"/>
  <c r="F11"/>
  <c r="F11" i="618"/>
  <c r="F13" i="617"/>
  <c r="L65" i="471"/>
  <c r="F12" i="622"/>
  <c r="E2" i="437"/>
  <c r="L22" i="598"/>
  <c r="L182" i="471"/>
  <c r="F13" i="618"/>
  <c r="F292" i="471"/>
  <c r="X82"/>
  <c r="L20" i="560"/>
  <c r="L49" i="471"/>
  <c r="AM22" i="566"/>
  <c r="AN169" i="471"/>
  <c r="AM184"/>
  <c r="AN22" i="598"/>
</calcChain>
</file>

<file path=xl/sharedStrings.xml><?xml version="1.0" encoding="utf-8"?>
<sst xmlns="http://schemas.openxmlformats.org/spreadsheetml/2006/main" count="4389" uniqueCount="2189">
  <si>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</si>
  <si>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</si>
  <si>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</si>
  <si>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</si>
  <si>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</si>
  <si>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</si>
  <si>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</si>
  <si>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</si>
  <si>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</si>
  <si>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</si>
  <si>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</si>
  <si>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</si>
  <si>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</si>
  <si>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</si>
  <si>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</si>
  <si>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</si>
  <si>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</si>
  <si>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</si>
  <si>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</si>
  <si>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</si>
  <si>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</si>
  <si>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</si>
  <si>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</si>
  <si>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</si>
  <si>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</si>
  <si>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</si>
  <si>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</si>
  <si>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</si>
  <si>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</si>
  <si>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</si>
  <si>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</si>
  <si>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</si>
  <si>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</si>
  <si>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</si>
  <si>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</si>
  <si>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</si>
  <si>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</si>
  <si>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</si>
  <si>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</si>
  <si>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</si>
  <si>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</si>
  <si>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</si>
  <si>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</si>
  <si>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</si>
  <si>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</si>
  <si>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</si>
  <si>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</si>
  <si>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</si>
  <si>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</si>
  <si>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</si>
  <si>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</si>
  <si>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</si>
  <si>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</si>
  <si>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</si>
  <si>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</si>
  <si>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</si>
  <si>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</si>
  <si>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</si>
  <si>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</si>
  <si>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</si>
  <si>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</si>
  <si>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</si>
  <si>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</si>
  <si>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</si>
  <si>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</si>
  <si>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</si>
  <si>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</si>
  <si>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</si>
  <si>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</si>
  <si>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</si>
  <si>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</si>
  <si>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</si>
  <si>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</si>
  <si>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</si>
  <si>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</si>
  <si>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</si>
  <si>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</si>
  <si>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</si>
  <si>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</si>
  <si>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</si>
  <si>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</si>
  <si>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</si>
  <si>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</si>
  <si>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</si>
  <si>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</si>
  <si>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</si>
  <si>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</si>
  <si>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</si>
  <si>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</si>
  <si>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</si>
  <si>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</si>
  <si>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</si>
  <si>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</si>
  <si>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</si>
  <si>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</si>
  <si>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</si>
  <si>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</si>
  <si>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</si>
  <si>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</si>
  <si>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</si>
  <si>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</si>
  <si>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</si>
  <si>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</si>
  <si>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</si>
  <si>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</si>
  <si>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</si>
  <si>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</si>
  <si>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</si>
  <si>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</si>
  <si>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</si>
  <si>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</si>
  <si>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</si>
  <si>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</si>
  <si>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</si>
  <si>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</si>
  <si>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</si>
  <si>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</si>
  <si>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</si>
  <si>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</si>
  <si>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</si>
  <si>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</si>
  <si>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</si>
  <si>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</si>
  <si>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</si>
  <si>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</si>
  <si>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</si>
  <si>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</si>
  <si>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</si>
  <si>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</si>
  <si>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</si>
  <si>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</si>
  <si>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</si>
  <si>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</si>
  <si>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</si>
  <si>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</si>
  <si>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</si>
  <si>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</si>
  <si>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</si>
  <si>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</si>
  <si>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</si>
  <si>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</si>
  <si>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</si>
  <si>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</si>
  <si>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</si>
  <si>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</si>
  <si>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</si>
  <si>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</si>
  <si>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</si>
  <si>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</si>
  <si>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</si>
  <si>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</si>
  <si>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</si>
  <si>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</si>
  <si>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</si>
  <si>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</si>
  <si>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</si>
  <si>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</si>
  <si>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</si>
  <si>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</si>
  <si>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</si>
  <si>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</si>
  <si>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</si>
  <si>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</si>
  <si>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</si>
  <si>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</si>
  <si>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</si>
  <si>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</si>
  <si>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</si>
  <si>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</si>
  <si>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</si>
  <si>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</si>
  <si>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</si>
  <si>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</si>
  <si>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</si>
  <si>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</si>
  <si>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</si>
  <si>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</si>
  <si>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</si>
  <si>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</si>
  <si>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</si>
  <si>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</si>
  <si>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</si>
  <si>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</si>
  <si>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</si>
  <si>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</si>
  <si>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</si>
  <si>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</si>
  <si>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</si>
  <si>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</si>
  <si>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</si>
  <si>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</si>
  <si>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</si>
  <si>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</si>
  <si>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</si>
  <si>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</si>
  <si>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</si>
  <si>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</si>
  <si>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</si>
  <si>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</si>
  <si>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</si>
  <si>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</si>
  <si>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</si>
  <si>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</si>
  <si>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</si>
  <si>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</si>
  <si>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</si>
  <si>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</si>
  <si>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</si>
  <si>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</si>
  <si>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</si>
  <si>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</si>
  <si>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</si>
  <si>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</si>
  <si>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</si>
  <si>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</si>
  <si>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</si>
  <si>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</si>
  <si>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</si>
  <si>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</si>
  <si>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</si>
  <si>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</si>
  <si>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</si>
  <si>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</si>
  <si>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</si>
  <si>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</si>
  <si>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</si>
  <si>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</si>
  <si>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</si>
  <si>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</si>
  <si>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</si>
  <si>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</si>
  <si>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</si>
  <si>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</si>
  <si>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</si>
  <si>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</si>
  <si>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</si>
  <si>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</si>
  <si>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</si>
  <si>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</si>
  <si>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</si>
  <si>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</si>
  <si>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</si>
  <si>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</si>
  <si>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</si>
  <si>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</si>
  <si>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</si>
  <si>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</si>
  <si>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</si>
  <si>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</si>
  <si>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</si>
  <si>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</si>
  <si>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</si>
  <si>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</si>
  <si>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</si>
  <si>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</si>
  <si>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</si>
  <si>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</si>
  <si>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</si>
  <si>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</si>
  <si>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</si>
  <si>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</si>
  <si>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</si>
  <si>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</si>
  <si>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</si>
  <si>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</si>
  <si>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</si>
  <si>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</si>
  <si>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</si>
  <si>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</si>
  <si>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</si>
  <si>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</si>
  <si>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</si>
  <si>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</si>
  <si>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</si>
  <si>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</si>
  <si>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</si>
  <si>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</si>
  <si>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</si>
  <si>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</si>
  <si>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</si>
  <si>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</si>
  <si>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</si>
  <si>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</si>
  <si>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</si>
  <si>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</si>
  <si>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</si>
  <si>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</si>
  <si>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</si>
  <si>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</si>
  <si>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</si>
  <si>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</si>
  <si>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</si>
  <si>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</si>
  <si>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</si>
  <si>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</si>
  <si>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</si>
  <si>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</si>
  <si>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</si>
  <si>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</si>
  <si>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</si>
  <si>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</si>
  <si>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</si>
  <si>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</si>
  <si>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</si>
  <si>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</si>
  <si>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</si>
  <si>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</si>
  <si>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</si>
  <si>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</si>
  <si>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</si>
  <si>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</si>
  <si>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</si>
  <si>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</si>
  <si>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</si>
  <si>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</si>
  <si>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</si>
  <si>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</si>
  <si>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</si>
  <si>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</si>
  <si>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</si>
  <si>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</si>
  <si>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</si>
  <si>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</si>
  <si>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</si>
  <si>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</si>
  <si>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</si>
  <si>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</si>
  <si>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</si>
  <si>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</si>
  <si>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</si>
  <si>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</si>
  <si>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</si>
  <si>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</si>
  <si>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</si>
  <si>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</si>
  <si>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</si>
  <si>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</si>
  <si>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</si>
  <si>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</si>
  <si>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</si>
  <si>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</si>
  <si>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</si>
  <si>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</si>
  <si>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</si>
  <si>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</si>
  <si>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</si>
  <si>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</si>
  <si>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</si>
  <si>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</si>
  <si>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</si>
  <si>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</si>
  <si>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</si>
  <si>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</si>
  <si>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</si>
  <si>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</si>
  <si>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</si>
  <si>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</si>
  <si>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</si>
  <si>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</si>
  <si>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</si>
  <si>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</si>
  <si>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</si>
  <si>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</si>
  <si>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</si>
  <si>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</si>
  <si>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</si>
  <si>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</si>
  <si>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</si>
  <si>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</si>
  <si>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</si>
  <si>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</si>
  <si>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</si>
  <si>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</si>
  <si>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</si>
  <si>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</si>
  <si>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</si>
  <si>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</si>
  <si>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</si>
  <si>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</si>
  <si>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</si>
  <si>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</si>
  <si>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</si>
  <si>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</si>
  <si>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</si>
  <si>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</si>
  <si>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</si>
  <si>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</si>
  <si>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</si>
  <si>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</si>
  <si>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</si>
  <si>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</si>
  <si>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</si>
  <si>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</si>
  <si>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</si>
  <si>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</si>
  <si>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</si>
  <si>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</si>
  <si>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</si>
  <si>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</si>
  <si>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</si>
  <si>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</si>
  <si>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</si>
  <si>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</si>
  <si>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</si>
  <si>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</si>
  <si>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</si>
  <si>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</si>
  <si>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</si>
  <si>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</si>
  <si>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</si>
  <si>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</si>
  <si>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</si>
  <si>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</si>
  <si>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</si>
  <si>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</si>
  <si>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</si>
  <si>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</si>
  <si>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</si>
  <si>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</si>
  <si>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</si>
  <si>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</si>
  <si>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</si>
  <si>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</si>
  <si>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</si>
  <si>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</si>
  <si>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</si>
  <si>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</si>
  <si>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</si>
  <si>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</si>
  <si>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</si>
  <si>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</si>
  <si>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</si>
  <si>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</si>
  <si>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</si>
  <si>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</si>
  <si>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</si>
  <si>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</si>
  <si>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</si>
  <si>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</si>
  <si>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</si>
  <si>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</si>
  <si>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</si>
  <si>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</si>
  <si>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</si>
  <si>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</si>
  <si>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</si>
  <si>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</si>
  <si>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</si>
  <si>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</si>
  <si>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</si>
  <si>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</si>
  <si>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</si>
  <si>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</si>
  <si>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</si>
  <si>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</si>
  <si>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</si>
  <si>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</si>
  <si>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</si>
  <si>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</si>
  <si>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</si>
  <si>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</si>
  <si>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</si>
  <si>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</si>
  <si>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</si>
  <si>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</si>
  <si>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</si>
  <si>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</si>
  <si>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</si>
  <si>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</si>
  <si>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</si>
  <si>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</si>
  <si>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</si>
  <si>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</si>
  <si>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</si>
  <si>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</si>
  <si>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</si>
  <si>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</si>
  <si>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</si>
  <si>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</si>
  <si>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</si>
  <si>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</si>
  <si>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</si>
  <si>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</si>
  <si>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</si>
  <si>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</si>
  <si>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</si>
  <si>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</si>
  <si>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</si>
  <si>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</si>
  <si>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</si>
  <si>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</si>
  <si>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</si>
  <si>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</si>
  <si>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</si>
  <si>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</si>
  <si>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</si>
  <si>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</si>
  <si>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</si>
  <si>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</si>
  <si>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</si>
  <si>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</si>
  <si>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</si>
  <si>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</si>
  <si>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</si>
  <si>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</si>
  <si>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</si>
  <si>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</si>
  <si>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</si>
  <si>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</si>
  <si>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</si>
  <si>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</si>
  <si>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</si>
  <si>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</si>
  <si>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</si>
  <si>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</si>
  <si>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</si>
  <si>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</si>
  <si>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</si>
  <si>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</si>
  <si>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</si>
  <si>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</si>
  <si>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</si>
  <si>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</si>
  <si>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</si>
  <si>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</si>
  <si>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</si>
  <si>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</si>
  <si>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</si>
  <si>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</si>
  <si>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</si>
  <si>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</si>
  <si>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</si>
  <si>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</si>
  <si>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</si>
  <si>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</si>
  <si>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</si>
  <si>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</si>
  <si>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</si>
  <si>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</si>
  <si>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</si>
  <si>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</si>
  <si>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</si>
  <si>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</si>
  <si>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</si>
  <si>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</si>
  <si>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</si>
  <si>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</si>
  <si>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</si>
  <si>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</si>
  <si>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</si>
  <si>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</si>
  <si>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</si>
  <si>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</si>
  <si>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</si>
  <si>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</si>
  <si>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</si>
  <si>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</si>
  <si>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</si>
  <si>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</si>
  <si>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</si>
  <si>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</si>
  <si>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</si>
  <si>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</si>
  <si>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</si>
  <si>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</si>
  <si>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</si>
  <si>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</si>
  <si>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</si>
  <si>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</si>
  <si>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</si>
  <si>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</si>
  <si>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</si>
  <si>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</si>
  <si>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</si>
  <si>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</si>
  <si>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</si>
  <si>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</si>
  <si>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</si>
  <si>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</si>
  <si>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</si>
  <si>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</si>
  <si>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</si>
  <si>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</si>
  <si>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</si>
  <si>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</si>
  <si>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</si>
  <si>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</si>
  <si>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</si>
  <si>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</si>
  <si>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</si>
  <si>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</si>
  <si>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</si>
  <si>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</si>
  <si>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</si>
  <si>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</si>
  <si>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</si>
  <si>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</si>
  <si>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</si>
  <si>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</si>
  <si>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</si>
  <si>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</si>
  <si>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</si>
  <si>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</si>
  <si>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</si>
  <si>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</si>
  <si>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</si>
  <si>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</si>
  <si>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</si>
  <si>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</si>
  <si>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</si>
  <si>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</si>
  <si>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</si>
  <si>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</si>
  <si>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</si>
  <si>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</si>
  <si>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</si>
  <si>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</si>
  <si>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</si>
  <si>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</si>
  <si>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</si>
  <si>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</si>
  <si>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</si>
  <si>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</si>
  <si>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</si>
  <si>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</si>
  <si>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</si>
  <si>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</si>
  <si>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</si>
  <si>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</si>
  <si>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</si>
  <si>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</si>
  <si>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</si>
  <si>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</si>
  <si>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</si>
  <si>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</si>
  <si>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</si>
  <si>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</si>
  <si>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</si>
  <si>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</si>
  <si>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</si>
  <si>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</si>
  <si>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</si>
  <si>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</si>
  <si>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</si>
  <si>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</si>
  <si>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</si>
  <si>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</si>
  <si>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</si>
  <si>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</si>
  <si>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</si>
  <si>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</si>
  <si>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</si>
  <si>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</si>
  <si>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</si>
  <si>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</si>
  <si>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</si>
  <si>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</si>
  <si>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</si>
  <si>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</si>
  <si>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</si>
  <si>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</si>
  <si>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</si>
  <si>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</si>
  <si>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</si>
  <si>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</si>
  <si>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</si>
  <si>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</si>
  <si>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</si>
  <si>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</si>
  <si>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</si>
  <si>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</si>
  <si>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</si>
  <si>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</si>
  <si>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</si>
  <si>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</si>
  <si>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</si>
  <si>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</si>
  <si>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</si>
  <si>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</si>
  <si>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</si>
  <si>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</si>
  <si>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</si>
  <si>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</si>
  <si>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</si>
  <si>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</si>
  <si>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</si>
  <si>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</si>
  <si>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</si>
  <si>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</si>
  <si>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</si>
  <si>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</si>
  <si>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</si>
  <si>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</si>
  <si>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</si>
  <si>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</si>
  <si>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</si>
  <si>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</si>
  <si>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</si>
  <si>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</si>
  <si>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</si>
  <si>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</si>
  <si>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</si>
  <si>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</si>
  <si>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</si>
  <si>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</si>
  <si>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</si>
  <si>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FAS.JKH.OPEN.INFO.REQUEST.HVS!</t>
  </si>
  <si>
    <t>26.04.2022</t>
  </si>
  <si>
    <t>Ардатовский муниципальный район</t>
  </si>
  <si>
    <t>22602000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</si>
  <si>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</si>
  <si>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</si>
  <si>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</si>
  <si>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</si>
  <si>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</si>
  <si>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</si>
  <si>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Рабочий поселок Ардатов</t>
  </si>
  <si>
    <t>22602151</t>
  </si>
  <si>
    <t>Рабочий поселок Мухтолово</t>
  </si>
  <si>
    <t>22602155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</si>
  <si>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</si>
  <si>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</si>
  <si>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</si>
  <si>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</si>
  <si>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</si>
  <si>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</si>
  <si>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Арзамасский муниципальный район</t>
  </si>
  <si>
    <t>22603000</t>
  </si>
  <si>
    <t>Абрамовский сельсовет</t>
  </si>
  <si>
    <t>22603404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</si>
  <si>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</si>
  <si>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</si>
  <si>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</si>
  <si>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</si>
  <si>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</si>
  <si>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</si>
  <si>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</si>
  <si>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</si>
  <si>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</si>
  <si>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</si>
  <si>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</si>
  <si>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</si>
  <si>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</si>
  <si>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</si>
  <si>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</si>
  <si>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</si>
  <si>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</si>
  <si>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</si>
  <si>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</si>
  <si>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</si>
  <si>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</si>
  <si>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</si>
  <si>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</si>
  <si>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</si>
  <si>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округ</t>
  </si>
  <si>
    <t>22505000</t>
  </si>
  <si>
    <t>Богородский муниципальный округ</t>
  </si>
  <si>
    <t>22507000</t>
  </si>
  <si>
    <t>Большеболдинский муниципальный район</t>
  </si>
  <si>
    <t>22609000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</si>
  <si>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</si>
  <si>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</si>
  <si>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</si>
  <si>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</si>
  <si>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</si>
  <si>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</si>
  <si>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</si>
  <si>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</si>
  <si>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</si>
  <si>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</si>
  <si>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</si>
  <si>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</si>
  <si>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Большемурашкинский муниципальный район</t>
  </si>
  <si>
    <t>22610000</t>
  </si>
  <si>
    <t>Григоровский сельсовет</t>
  </si>
  <si>
    <t>22610408</t>
  </si>
  <si>
    <t>Рабочий 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</si>
  <si>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</si>
  <si>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</si>
  <si>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</si>
  <si>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</si>
  <si>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</si>
  <si>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Бутурлинский муниципальный округ</t>
  </si>
  <si>
    <t>22512000</t>
  </si>
  <si>
    <t>Вадский муниципальный округ</t>
  </si>
  <si>
    <t>22514000</t>
  </si>
  <si>
    <t>Варнавинский муниципальный район</t>
  </si>
  <si>
    <t>22615000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</si>
  <si>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</si>
  <si>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</si>
  <si>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</si>
  <si>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</si>
  <si>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</si>
  <si>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</si>
  <si>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</si>
  <si>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</si>
  <si>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</si>
  <si>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</si>
  <si>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Шудский сельсовет</t>
  </si>
  <si>
    <t>22615430</t>
  </si>
  <si>
    <t>Вачский муниципальный район</t>
  </si>
  <si>
    <t>22617000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</si>
  <si>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</si>
  <si>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</si>
  <si>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</si>
  <si>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</si>
  <si>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</si>
  <si>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</si>
  <si>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</si>
  <si>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</si>
  <si>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</si>
  <si>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</si>
  <si>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</si>
  <si>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</si>
  <si>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Ветлужский муниципальный район</t>
  </si>
  <si>
    <t>22618000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</si>
  <si>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</si>
  <si>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</si>
  <si>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</si>
  <si>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</si>
  <si>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</si>
  <si>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</si>
  <si>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</si>
  <si>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</si>
  <si>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</si>
  <si>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</si>
  <si>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</si>
  <si>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</si>
  <si>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</si>
  <si>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</si>
  <si>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</si>
  <si>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</si>
  <si>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</si>
  <si>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</si>
  <si>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</si>
  <si>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</si>
  <si>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</si>
  <si>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</si>
  <si>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</si>
  <si>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</si>
  <si>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</si>
  <si>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</si>
  <si>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</si>
  <si>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</si>
  <si>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</si>
  <si>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</si>
  <si>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</si>
  <si>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</si>
  <si>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</si>
  <si>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</si>
  <si>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</si>
  <si>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</si>
  <si>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</si>
  <si>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</si>
  <si>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</si>
  <si>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</si>
  <si>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Город Володарск</t>
  </si>
  <si>
    <t>22631103</t>
  </si>
  <si>
    <t>Золинский сельсовет</t>
  </si>
  <si>
    <t>22631404</t>
  </si>
  <si>
    <t>Ильинский сельсовет</t>
  </si>
  <si>
    <t>22631408</t>
  </si>
  <si>
    <t>Мулинский сельсовет</t>
  </si>
  <si>
    <t>22631411</t>
  </si>
  <si>
    <t>Рабочий поселок Ильиногорск</t>
  </si>
  <si>
    <t>22631160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</si>
  <si>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</si>
  <si>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</si>
  <si>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</si>
  <si>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</si>
  <si>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</si>
  <si>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</si>
  <si>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</si>
  <si>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</si>
  <si>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</si>
  <si>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</si>
  <si>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Сельсовет Красная Горка</t>
  </si>
  <si>
    <t>22631402</t>
  </si>
  <si>
    <t>Воротынский</t>
  </si>
  <si>
    <t>22719000</t>
  </si>
  <si>
    <t>Воскресенский муниципальный район</t>
  </si>
  <si>
    <t>22622000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</si>
  <si>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</si>
  <si>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</si>
  <si>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</si>
  <si>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</si>
  <si>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</si>
  <si>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</si>
  <si>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</si>
  <si>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</si>
  <si>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</si>
  <si>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</si>
  <si>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</si>
  <si>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</si>
  <si>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</si>
  <si>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</si>
  <si>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</si>
  <si>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</si>
  <si>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</si>
  <si>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</si>
  <si>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</si>
  <si>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</si>
  <si>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</si>
  <si>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</si>
  <si>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</si>
  <si>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</si>
  <si>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</si>
  <si>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</si>
  <si>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</si>
  <si>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</si>
  <si>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</si>
  <si>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</si>
  <si>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</si>
  <si>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</si>
  <si>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</si>
  <si>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</si>
  <si>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</si>
  <si>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</si>
  <si>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</si>
  <si>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</si>
  <si>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</si>
  <si>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</si>
  <si>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</si>
  <si>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</si>
  <si>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</si>
  <si>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</si>
  <si>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</si>
  <si>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</si>
  <si>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</si>
  <si>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</si>
  <si>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22628442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</si>
  <si>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</si>
  <si>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</si>
  <si>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</si>
  <si>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</si>
  <si>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</si>
  <si>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</si>
  <si>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</si>
  <si>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</si>
  <si>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Федуринский сельсовет</t>
  </si>
  <si>
    <t>22628458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</si>
  <si>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</si>
  <si>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</si>
  <si>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</si>
  <si>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</si>
  <si>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</si>
  <si>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</si>
  <si>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</si>
  <si>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</si>
  <si>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</si>
  <si>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</si>
  <si>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</si>
  <si>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</si>
  <si>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</si>
  <si>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</si>
  <si>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</si>
  <si>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</si>
  <si>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Рабочий поселок Дальнее Константиново</t>
  </si>
  <si>
    <t>22630151</t>
  </si>
  <si>
    <t>Сарлейский сельсовет</t>
  </si>
  <si>
    <t>22630440</t>
  </si>
  <si>
    <t>Суроватихинский сельсовет</t>
  </si>
  <si>
    <t>22630448</t>
  </si>
  <si>
    <t>Тепелевский сельсовет</t>
  </si>
  <si>
    <t>22630456</t>
  </si>
  <si>
    <t>Дивеевский муниципальный округ</t>
  </si>
  <si>
    <t>22532000</t>
  </si>
  <si>
    <t>ЗАТО город Саров</t>
  </si>
  <si>
    <t>22704000</t>
  </si>
  <si>
    <t>Княгининский муниципальный район</t>
  </si>
  <si>
    <t>22633000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</si>
  <si>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</si>
  <si>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</si>
  <si>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</si>
  <si>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</si>
  <si>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</si>
  <si>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</si>
  <si>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</si>
  <si>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</si>
  <si>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Соловьевский сельсовет</t>
  </si>
  <si>
    <t>22633428</t>
  </si>
  <si>
    <t>Ковернинский муниципальный округ</t>
  </si>
  <si>
    <t>22534000</t>
  </si>
  <si>
    <t>Краснобаковский муниципальный район</t>
  </si>
  <si>
    <t>22635000</t>
  </si>
  <si>
    <t>Зубилихинский сельсовет</t>
  </si>
  <si>
    <t>22635404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</si>
  <si>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</si>
  <si>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</si>
  <si>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</si>
  <si>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</si>
  <si>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</si>
  <si>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</si>
  <si>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</si>
  <si>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</si>
  <si>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</si>
  <si>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</si>
  <si>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</si>
  <si>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</si>
  <si>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</si>
  <si>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</si>
  <si>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Ендовищенский сельсовет</t>
  </si>
  <si>
    <t>22636412</t>
  </si>
  <si>
    <t>Кечасовский сельсовет</t>
  </si>
  <si>
    <t>22636416</t>
  </si>
  <si>
    <t>Ключищенский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</si>
  <si>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</si>
  <si>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</si>
  <si>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</si>
  <si>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</si>
  <si>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</si>
  <si>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</si>
  <si>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</si>
  <si>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</si>
  <si>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</si>
  <si>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</si>
  <si>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</si>
  <si>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</si>
  <si>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</si>
  <si>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</si>
  <si>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</si>
  <si>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</si>
  <si>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</si>
  <si>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</si>
  <si>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</si>
  <si>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</si>
  <si>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</si>
  <si>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</si>
  <si>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</si>
  <si>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</si>
  <si>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</si>
  <si>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</si>
  <si>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</si>
  <si>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</si>
  <si>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</si>
  <si>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</si>
  <si>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</si>
  <si>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</si>
  <si>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</si>
  <si>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</si>
  <si>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</si>
  <si>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</si>
  <si>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</si>
  <si>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</si>
  <si>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</si>
  <si>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</si>
  <si>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</si>
  <si>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</si>
  <si>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</si>
  <si>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</si>
  <si>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</si>
  <si>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</si>
  <si>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</si>
  <si>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</si>
  <si>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</si>
  <si>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</si>
  <si>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</si>
  <si>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</si>
  <si>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</si>
  <si>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</si>
  <si>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</si>
  <si>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</si>
  <si>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Лопатинский сельсовет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</si>
  <si>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</si>
  <si>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</si>
  <si>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</si>
  <si>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</si>
  <si>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</si>
  <si>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</si>
  <si>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</si>
  <si>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округ</t>
  </si>
  <si>
    <t>22540000</t>
  </si>
  <si>
    <t>Навашинский</t>
  </si>
  <si>
    <t>22730000</t>
  </si>
  <si>
    <t>Павловский муниципальный округ</t>
  </si>
  <si>
    <t>22542000</t>
  </si>
  <si>
    <t>Перевозский</t>
  </si>
  <si>
    <t>22739000</t>
  </si>
  <si>
    <t>Пильнинский муниципальный район</t>
  </si>
  <si>
    <t>22645000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</si>
  <si>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</si>
  <si>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</si>
  <si>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</si>
  <si>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</si>
  <si>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</si>
  <si>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</si>
  <si>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Красногорский сельсовет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</si>
  <si>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</si>
  <si>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</si>
  <si>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</si>
  <si>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</si>
  <si>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</si>
  <si>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</si>
  <si>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</si>
  <si>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</si>
  <si>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</si>
  <si>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</si>
  <si>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</si>
  <si>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</si>
  <si>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</si>
  <si>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</si>
  <si>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</si>
  <si>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</si>
  <si>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округ</t>
  </si>
  <si>
    <t>22546000</t>
  </si>
  <si>
    <t>Семеновский</t>
  </si>
  <si>
    <t>22737000</t>
  </si>
  <si>
    <t>Сергачский муниципальный район</t>
  </si>
  <si>
    <t>22648000</t>
  </si>
  <si>
    <t>Андреевский сельсовет</t>
  </si>
  <si>
    <t>22648412</t>
  </si>
  <si>
    <t>Ачкинский сельсовет</t>
  </si>
  <si>
    <t>22648416</t>
  </si>
  <si>
    <t>22648420</t>
  </si>
  <si>
    <t>Город Сергач</t>
  </si>
  <si>
    <t>22648101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</si>
  <si>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</si>
  <si>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</si>
  <si>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</si>
  <si>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</si>
  <si>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</si>
  <si>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</si>
  <si>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</si>
  <si>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</si>
  <si>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</si>
  <si>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</si>
  <si>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</si>
  <si>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</si>
  <si>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</si>
  <si>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Сеченовский муниципальный район</t>
  </si>
  <si>
    <t>22649000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</si>
  <si>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</si>
  <si>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</si>
  <si>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</si>
  <si>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</si>
  <si>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</si>
  <si>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</si>
  <si>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</si>
  <si>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</si>
  <si>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</si>
  <si>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</si>
  <si>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</si>
  <si>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</si>
  <si>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</si>
  <si>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</si>
  <si>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Сокольский</t>
  </si>
  <si>
    <t>22749000</t>
  </si>
  <si>
    <t>Сосновский муниципальный район</t>
  </si>
  <si>
    <t>22650000</t>
  </si>
  <si>
    <t>Виткуловский сельсовет</t>
  </si>
  <si>
    <t>22650412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</si>
  <si>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</si>
  <si>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</si>
  <si>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</si>
  <si>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</si>
  <si>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</si>
  <si>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</si>
  <si>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</si>
  <si>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</si>
  <si>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</si>
  <si>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</si>
  <si>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</si>
  <si>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</si>
  <si>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</si>
  <si>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</si>
  <si>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</si>
  <si>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</si>
  <si>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Спасский муниципальный район</t>
  </si>
  <si>
    <t>22651000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</si>
  <si>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</si>
  <si>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</si>
  <si>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</si>
  <si>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</si>
  <si>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</si>
  <si>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</si>
  <si>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</si>
  <si>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</si>
  <si>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</si>
  <si>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</si>
  <si>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</si>
  <si>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</si>
  <si>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</si>
  <si>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</si>
  <si>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</si>
  <si>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</si>
  <si>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</si>
  <si>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</si>
  <si>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</si>
  <si>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</si>
  <si>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</si>
  <si>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</si>
  <si>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</si>
  <si>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</si>
  <si>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</si>
  <si>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</si>
  <si>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Тоншаевский муниципальный округ</t>
  </si>
  <si>
    <t>22553000</t>
  </si>
  <si>
    <t>Уренский муниципальный округ</t>
  </si>
  <si>
    <t>22554000</t>
  </si>
  <si>
    <t>Шарангский муниципальный район</t>
  </si>
  <si>
    <t>22656000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</si>
  <si>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</si>
  <si>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</si>
  <si>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</si>
  <si>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</si>
  <si>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</si>
  <si>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</si>
  <si>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</si>
  <si>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</si>
  <si>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</si>
  <si>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</si>
  <si>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</si>
  <si>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</si>
  <si>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</si>
  <si>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</si>
  <si>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</si>
  <si>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</si>
  <si>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Шатковский муниципальный район</t>
  </si>
  <si>
    <t>22657000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</si>
  <si>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</si>
  <si>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</si>
  <si>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</si>
  <si>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</si>
  <si>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</si>
  <si>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</si>
  <si>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</si>
  <si>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</si>
  <si>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</si>
  <si>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</si>
  <si>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</si>
  <si>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</si>
  <si>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</si>
  <si>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22657430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</si>
  <si>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</si>
  <si>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</si>
  <si>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</si>
  <si>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</si>
  <si>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</si>
  <si>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</si>
  <si>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</si>
  <si>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</si>
  <si>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город Арзамас</t>
  </si>
  <si>
    <t>22703000</t>
  </si>
  <si>
    <t>город Бор</t>
  </si>
  <si>
    <t>22712000</t>
  </si>
  <si>
    <t>город Выкса</t>
  </si>
  <si>
    <t>22715000</t>
  </si>
  <si>
    <t>город Дзержинск</t>
  </si>
  <si>
    <t>22721000</t>
  </si>
  <si>
    <t>город Кулебаки</t>
  </si>
  <si>
    <t>22727000</t>
  </si>
  <si>
    <t>город Нижний Новгород</t>
  </si>
  <si>
    <t>22701000</t>
  </si>
  <si>
    <t>город Первомайск</t>
  </si>
  <si>
    <t>22734000</t>
  </si>
  <si>
    <t>город Чкаловск</t>
  </si>
  <si>
    <t>22755000</t>
  </si>
  <si>
    <t>город Шахунья</t>
  </si>
  <si>
    <t>22758000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</si>
  <si>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</si>
  <si>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</si>
  <si>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</si>
  <si>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</si>
  <si>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</si>
  <si>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01.01.2023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</si>
  <si>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</si>
  <si>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</si>
  <si>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</si>
  <si>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</si>
  <si>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</si>
  <si>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</si>
  <si>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</si>
  <si>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</si>
  <si>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</si>
  <si>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2634</t>
  </si>
  <si>
    <t>27569496</t>
  </si>
  <si>
    <t>АО "БЭТ"</t>
  </si>
  <si>
    <t>7708669867</t>
  </si>
  <si>
    <t>770801001</t>
  </si>
  <si>
    <t>26358301</t>
  </si>
  <si>
    <t>АО "Борская фабрика ПОШ"</t>
  </si>
  <si>
    <t>5246000458</t>
  </si>
  <si>
    <t>524601001</t>
  </si>
  <si>
    <t>26373603</t>
  </si>
  <si>
    <t>АО "Борский водоканал"</t>
  </si>
  <si>
    <t>5246035757</t>
  </si>
  <si>
    <t>26373616</t>
  </si>
  <si>
    <t>АО "ВМЗ"</t>
  </si>
  <si>
    <t>5247004695</t>
  </si>
  <si>
    <t>524701001</t>
  </si>
  <si>
    <t>31342493</t>
  </si>
  <si>
    <t>АО "ВЫКСУНСКИЙ ВОДОКАНАЛ"</t>
  </si>
  <si>
    <t>5247055210</t>
  </si>
  <si>
    <t>26373593</t>
  </si>
  <si>
    <t>АО "Волга"</t>
  </si>
  <si>
    <t>5244009279</t>
  </si>
  <si>
    <t>524401001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</si>
  <si>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</si>
  <si>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</si>
  <si>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</si>
  <si>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</si>
  <si>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</si>
  <si>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</si>
  <si>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</si>
  <si>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</si>
  <si>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</si>
  <si>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</si>
  <si>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</si>
  <si>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524901001</t>
  </si>
  <si>
    <t>26322337</t>
  </si>
  <si>
    <t>АО "Дзержинское оргстекло"</t>
  </si>
  <si>
    <t>5249058752</t>
  </si>
  <si>
    <t>31258691</t>
  </si>
  <si>
    <t>АО "ЖКХ "КАЛИКИНСКОЕ"</t>
  </si>
  <si>
    <t>5246038236</t>
  </si>
  <si>
    <t>26646756</t>
  </si>
  <si>
    <t>АО "Зефс Услуги"</t>
  </si>
  <si>
    <t>5258050742</t>
  </si>
  <si>
    <t>525801001</t>
  </si>
  <si>
    <t>31401052</t>
  </si>
  <si>
    <t>АО "ИНТРАСТ НН"</t>
  </si>
  <si>
    <t>5259049940</t>
  </si>
  <si>
    <t>525901001</t>
  </si>
  <si>
    <t>28158144</t>
  </si>
  <si>
    <t>АО "ИП "Ока-Полимер"</t>
  </si>
  <si>
    <t>5249120810</t>
  </si>
  <si>
    <t>26555226</t>
  </si>
  <si>
    <t>АО "ЛИНДОВСКОЕ"</t>
  </si>
  <si>
    <t>5246000377</t>
  </si>
  <si>
    <t>26358168</t>
  </si>
  <si>
    <t>АО "Лысковокоммунсервис"</t>
  </si>
  <si>
    <t>5222000321</t>
  </si>
  <si>
    <t>522201001</t>
  </si>
  <si>
    <t>09-12-2004 00:00:00</t>
  </si>
  <si>
    <t>26358385</t>
  </si>
  <si>
    <t>АО "МАНН"</t>
  </si>
  <si>
    <t>5256045754</t>
  </si>
  <si>
    <t>525601001</t>
  </si>
  <si>
    <t>26358270</t>
  </si>
  <si>
    <t>АО "Молоко"</t>
  </si>
  <si>
    <t>5239001108</t>
  </si>
  <si>
    <t>523901001</t>
  </si>
  <si>
    <t>30844713</t>
  </si>
  <si>
    <t>АО "НЗ 70-ЛЕТИЯ ПОБЕДЫ"</t>
  </si>
  <si>
    <t>5259113339</t>
  </si>
  <si>
    <t>26373662</t>
  </si>
  <si>
    <t>АО "НИЖЕГОРОДСКИЙ ВОДОКАНАЛ"</t>
  </si>
  <si>
    <t>5257086827</t>
  </si>
  <si>
    <t>525701001</t>
  </si>
  <si>
    <t>31023931</t>
  </si>
  <si>
    <t>АО "НОКК" (Балахнинский филиал)</t>
  </si>
  <si>
    <t>5260267654</t>
  </si>
  <si>
    <t>524443001</t>
  </si>
  <si>
    <t>31538777</t>
  </si>
  <si>
    <t>АО "НОКК" (Володарский филиал)</t>
  </si>
  <si>
    <t>524943001</t>
  </si>
  <si>
    <t>31171901</t>
  </si>
  <si>
    <t>АО "НОКК" (Сеченовский филиал)</t>
  </si>
  <si>
    <t>523043001</t>
  </si>
  <si>
    <t>26358290</t>
  </si>
  <si>
    <t>АО "НПО "ПРЗ"</t>
  </si>
  <si>
    <t>5244012779</t>
  </si>
  <si>
    <t>27579751</t>
  </si>
  <si>
    <t>АО "НПП "Исток" им. Шокина"</t>
  </si>
  <si>
    <t>5050108496</t>
  </si>
  <si>
    <t>520243001</t>
  </si>
  <si>
    <t>07-02-1992 00:00:00</t>
  </si>
  <si>
    <t>26555359</t>
  </si>
  <si>
    <t>АО "СГК"</t>
  </si>
  <si>
    <t>5254082550</t>
  </si>
  <si>
    <t>525401001</t>
  </si>
  <si>
    <t>26322331</t>
  </si>
  <si>
    <t>АО "СИБУР-НЕФТЕХИМ"</t>
  </si>
  <si>
    <t>5249051203</t>
  </si>
  <si>
    <t>525350001</t>
  </si>
  <si>
    <t>26358489</t>
  </si>
  <si>
    <t>АО "ТРАНС-СИГНАЛ"</t>
  </si>
  <si>
    <t>5263024642</t>
  </si>
  <si>
    <t>526301001</t>
  </si>
  <si>
    <t>22-06-2016 00:00:00</t>
  </si>
  <si>
    <t>26358461</t>
  </si>
  <si>
    <t>АО "ТРАНСНЕФТЬ-ВЕРХНЯЯ ВОЛГА"</t>
  </si>
  <si>
    <t>5260900725</t>
  </si>
  <si>
    <t>526001001</t>
  </si>
  <si>
    <t>26358197</t>
  </si>
  <si>
    <t>АО «ХОХЛОМСКАЯ РОСПИСЬ»</t>
  </si>
  <si>
    <t>5228001113</t>
  </si>
  <si>
    <t>522801001</t>
  </si>
  <si>
    <t>26358413</t>
  </si>
  <si>
    <t>АО НПП "Полет"</t>
  </si>
  <si>
    <t>5258100129</t>
  </si>
  <si>
    <t>29-12-2011 00:00:00</t>
  </si>
  <si>
    <t>26754787</t>
  </si>
  <si>
    <t>АО ПТИЦЕФАБРИКА "ВОРСМЕНСКАЯ"</t>
  </si>
  <si>
    <t>5252000689</t>
  </si>
  <si>
    <t>525201000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</si>
  <si>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</si>
  <si>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</si>
  <si>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</si>
  <si>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</si>
  <si>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</si>
  <si>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</si>
  <si>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</si>
  <si>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</si>
  <si>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</si>
  <si>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</si>
  <si>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</si>
  <si>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</si>
  <si>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</si>
  <si>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</si>
  <si>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</si>
  <si>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</si>
  <si>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</si>
  <si>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</si>
  <si>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</si>
  <si>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</si>
  <si>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</si>
  <si>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</si>
  <si>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</si>
  <si>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</si>
  <si>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</si>
  <si>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</si>
  <si>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</si>
  <si>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</si>
  <si>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</si>
  <si>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ГП НО НПЭК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</si>
  <si>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</si>
  <si>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</si>
  <si>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</si>
  <si>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</si>
  <si>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</si>
  <si>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</si>
  <si>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</si>
  <si>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</si>
  <si>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</si>
  <si>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</si>
  <si>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</si>
  <si>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</si>
  <si>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</si>
  <si>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26358238</t>
  </si>
  <si>
    <t>ЗАО "ЗЖБИ "АРЬЕВСКИЙ"</t>
  </si>
  <si>
    <t>5235000047</t>
  </si>
  <si>
    <t>26646780</t>
  </si>
  <si>
    <t>ЗАО "Завод "Красная Этна"</t>
  </si>
  <si>
    <t>5258000029</t>
  </si>
  <si>
    <t>26322355</t>
  </si>
  <si>
    <t>ЗАО "Концерн "Термаль"</t>
  </si>
  <si>
    <t>5261017382</t>
  </si>
  <si>
    <t>31543929</t>
  </si>
  <si>
    <t>ИП Павлов А.В.</t>
  </si>
  <si>
    <t>524402453501</t>
  </si>
  <si>
    <t>отсутствует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</si>
  <si>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</si>
  <si>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</si>
  <si>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</si>
  <si>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</si>
  <si>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</si>
  <si>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</si>
  <si>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</si>
  <si>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26358155</t>
  </si>
  <si>
    <t>МКОУ "Краснобаковская  С(К)ШИ VIII вида"</t>
  </si>
  <si>
    <t>5219001678</t>
  </si>
  <si>
    <t>28-09-2011 00:00:00</t>
  </si>
  <si>
    <t>28005236</t>
  </si>
  <si>
    <t>МКП "Исток"</t>
  </si>
  <si>
    <t>5213005122</t>
  </si>
  <si>
    <t>521301001</t>
  </si>
  <si>
    <t>27577824</t>
  </si>
  <si>
    <t>МКП "Покровский водоканал"</t>
  </si>
  <si>
    <t>5213005108</t>
  </si>
  <si>
    <t>27574144</t>
  </si>
  <si>
    <t>МКП "Родник"</t>
  </si>
  <si>
    <t>5213005066</t>
  </si>
  <si>
    <t>26951753</t>
  </si>
  <si>
    <t>МКП "Ручеек"</t>
  </si>
  <si>
    <t>5213005098</t>
  </si>
  <si>
    <t>27577808</t>
  </si>
  <si>
    <t>МКП Ветошкинского сельсовета "Веткомхоз"</t>
  </si>
  <si>
    <t>5213005115</t>
  </si>
  <si>
    <t>29648861</t>
  </si>
  <si>
    <t>МП "ВАДРЕСУРС"</t>
  </si>
  <si>
    <t>5206025103</t>
  </si>
  <si>
    <t>520601001</t>
  </si>
  <si>
    <t>26373534</t>
  </si>
  <si>
    <t>МП "Водоканал"</t>
  </si>
  <si>
    <t>5229007453</t>
  </si>
  <si>
    <t>522901001</t>
  </si>
  <si>
    <t>04-05-2007 00:00:00</t>
  </si>
  <si>
    <t>26373588</t>
  </si>
  <si>
    <t>5240003928</t>
  </si>
  <si>
    <t>524001001</t>
  </si>
  <si>
    <t>26373529</t>
  </si>
  <si>
    <t>МП "Горводопровод"</t>
  </si>
  <si>
    <t>5228009786</t>
  </si>
  <si>
    <t>26373443</t>
  </si>
  <si>
    <t>МП "ДИВЕЕВСКОЕ ЖКХ"</t>
  </si>
  <si>
    <t>5216017133</t>
  </si>
  <si>
    <t>521601001</t>
  </si>
  <si>
    <t>28942141</t>
  </si>
  <si>
    <t>МП "Жилкомсервис"</t>
  </si>
  <si>
    <t>5223034940</t>
  </si>
  <si>
    <t>522301001</t>
  </si>
  <si>
    <t>31521764</t>
  </si>
  <si>
    <t>МП "ИЛЬИНО-ЗАБОРСКОЕ ЖКХ"</t>
  </si>
  <si>
    <t>5228058303</t>
  </si>
  <si>
    <t>31020386</t>
  </si>
  <si>
    <t>МП "КОММУНАЛЬНАЯ СЛУЖБА"</t>
  </si>
  <si>
    <t>5220007353</t>
  </si>
  <si>
    <t>522001001</t>
  </si>
  <si>
    <t>16-11-2016 00:00:00</t>
  </si>
  <si>
    <t>26358144</t>
  </si>
  <si>
    <t>МП "Коммунальник"</t>
  </si>
  <si>
    <t>5216017239</t>
  </si>
  <si>
    <t>26358307</t>
  </si>
  <si>
    <t>МП "Линдовский ККПиБ"</t>
  </si>
  <si>
    <t>5246004124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</si>
  <si>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</si>
  <si>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</si>
  <si>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</si>
  <si>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</si>
  <si>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</si>
  <si>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</si>
  <si>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</si>
  <si>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</si>
  <si>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МП ЖКХ С.КАМЕНКИ</t>
  </si>
  <si>
    <t>5245007965</t>
  </si>
  <si>
    <t>524501001</t>
  </si>
  <si>
    <t>31543727</t>
  </si>
  <si>
    <t>МП КОВЕРНИНСКОГО МУНИЦИПАЛЬНОГО ОКРУГА "ЖИЛИЩНО-КОММУНАЛЬНОЕ ХОЗЯЙСТВО "КОВЕРНИНО"</t>
  </si>
  <si>
    <t>5248044330</t>
  </si>
  <si>
    <t>524801001</t>
  </si>
  <si>
    <t>22-11-2021 00:00:00</t>
  </si>
  <si>
    <t>31332830</t>
  </si>
  <si>
    <t>МУМППЖКХ КУЖУТСКОЕ</t>
  </si>
  <si>
    <t>5215003498</t>
  </si>
  <si>
    <t>26373565</t>
  </si>
  <si>
    <t>МУП "Архангельское ЖКХ"</t>
  </si>
  <si>
    <t>5238005879</t>
  </si>
  <si>
    <t>31509622</t>
  </si>
  <si>
    <t>МУП "БУТУРЛИНСКИЙ ВОДОКАНАЛ"</t>
  </si>
  <si>
    <t>5229014556</t>
  </si>
  <si>
    <t>26652819</t>
  </si>
  <si>
    <t>МУП "Большое Козино"</t>
  </si>
  <si>
    <t>5244022199</t>
  </si>
  <si>
    <t>26373543</t>
  </si>
  <si>
    <t>МУП "Бытсервис"</t>
  </si>
  <si>
    <t>5231004770</t>
  </si>
  <si>
    <t>523101001</t>
  </si>
  <si>
    <t>31247110</t>
  </si>
  <si>
    <t>МУП "ВОДНИК"</t>
  </si>
  <si>
    <t>5234005042</t>
  </si>
  <si>
    <t>523401001</t>
  </si>
  <si>
    <t>26555458</t>
  </si>
  <si>
    <t>МУП "ВОДОКАНАЛ"</t>
  </si>
  <si>
    <t>5252021897</t>
  </si>
  <si>
    <t>525201001</t>
  </si>
  <si>
    <t>31449879</t>
  </si>
  <si>
    <t>МУП "ВОДОКАНАЛ" АРЗАМАССКОГО МУНИЦИПАЛЬНОГО РАЙОНА НИЖЕГОРОДСКОЙ ОБЛАСТИ</t>
  </si>
  <si>
    <t>5202013643</t>
  </si>
  <si>
    <t>520201001</t>
  </si>
  <si>
    <t>30855659</t>
  </si>
  <si>
    <t>МУП "ВОРОТЫНСКОЕ ЖКХ"</t>
  </si>
  <si>
    <t>5211759886</t>
  </si>
  <si>
    <t>521101001</t>
  </si>
  <si>
    <t>26358098</t>
  </si>
  <si>
    <t>МУП "Варнавинкоммунсервис"</t>
  </si>
  <si>
    <t>5207003582</t>
  </si>
  <si>
    <t>31559074</t>
  </si>
  <si>
    <t>МУП "Ветлугаводоканал"</t>
  </si>
  <si>
    <t>5235008470</t>
  </si>
  <si>
    <t>28871157</t>
  </si>
  <si>
    <t>МУП "Водоканал"</t>
  </si>
  <si>
    <t>5239010720</t>
  </si>
  <si>
    <t>26373633</t>
  </si>
  <si>
    <t>5250021348</t>
  </si>
  <si>
    <t>525001001</t>
  </si>
  <si>
    <t>26373571</t>
  </si>
  <si>
    <t>МУП "Восход"</t>
  </si>
  <si>
    <t>5238005808</t>
  </si>
  <si>
    <t>26358264</t>
  </si>
  <si>
    <t>МУП "ГАРАНТ-ЖКХ"</t>
  </si>
  <si>
    <t>5238005477</t>
  </si>
  <si>
    <t>29645609</t>
  </si>
  <si>
    <t>МУП "Гидроторф - Водоканал" МО "р.п. Гидроторф"</t>
  </si>
  <si>
    <t>5244027743</t>
  </si>
  <si>
    <t>03-04-2014 00:00:00</t>
  </si>
  <si>
    <t>26373661</t>
  </si>
  <si>
    <t>МУП "Горводоканал"</t>
  </si>
  <si>
    <t>5254005971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</si>
  <si>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</si>
  <si>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</si>
  <si>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</si>
  <si>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</si>
  <si>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</si>
  <si>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</si>
  <si>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</si>
  <si>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26358220</t>
  </si>
  <si>
    <t>МУП "Елизарово"</t>
  </si>
  <si>
    <t>5231004795</t>
  </si>
  <si>
    <t>26358121</t>
  </si>
  <si>
    <t>МУП "ЖИЛИЩНИК" ВОЛОДАРСКОГО РАЙОНА</t>
  </si>
  <si>
    <t>5214006023</t>
  </si>
  <si>
    <t>521401001</t>
  </si>
  <si>
    <t>28449409</t>
  </si>
  <si>
    <t>МУП "ЖКХ "СЕВЕРНЫЙ"</t>
  </si>
  <si>
    <t>5248036146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</si>
  <si>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</si>
  <si>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</si>
  <si>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</si>
  <si>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</si>
  <si>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</si>
  <si>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</si>
  <si>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</si>
  <si>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</si>
  <si>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</si>
  <si>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</si>
  <si>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</si>
  <si>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</si>
  <si>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</si>
  <si>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</si>
  <si>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</si>
  <si>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</si>
  <si>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</si>
  <si>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</si>
  <si>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</si>
  <si>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</si>
  <si>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</si>
  <si>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</si>
  <si>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</si>
  <si>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</si>
  <si>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26358336</t>
  </si>
  <si>
    <t>МУП "ЖКХ ПЕРВОМАЙСКОЕ"</t>
  </si>
  <si>
    <t>5248016703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</si>
  <si>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</si>
  <si>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</si>
  <si>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</si>
  <si>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</si>
  <si>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</si>
  <si>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</si>
  <si>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</si>
  <si>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31266429</t>
  </si>
  <si>
    <t>МУП "ЖКХ"</t>
  </si>
  <si>
    <t>5208006025</t>
  </si>
  <si>
    <t>520801001</t>
  </si>
  <si>
    <t>27571987</t>
  </si>
  <si>
    <t>МУП "Зубилихинское ЖКХ"</t>
  </si>
  <si>
    <t>5219382991</t>
  </si>
  <si>
    <t>28871911</t>
  </si>
  <si>
    <t>МУП "КОММУНАЛЬЩИК"</t>
  </si>
  <si>
    <t>5225006709</t>
  </si>
  <si>
    <t>522501001</t>
  </si>
  <si>
    <t>30872197</t>
  </si>
  <si>
    <t>МУП "КОММУНРЕСУРС КРАСНОБАКОВСКОГО РАЙОНА"</t>
  </si>
  <si>
    <t>5219383900</t>
  </si>
  <si>
    <t>02-08-2016 00:00:00</t>
  </si>
  <si>
    <t>31269985</t>
  </si>
  <si>
    <t>МУП "КОММУНСЕРВИС"</t>
  </si>
  <si>
    <t>5237003886</t>
  </si>
  <si>
    <t>523701001</t>
  </si>
  <si>
    <t>26552168</t>
  </si>
  <si>
    <t>МУП "КОМУНЭНЕРГО"</t>
  </si>
  <si>
    <t>5238006336</t>
  </si>
  <si>
    <t>30354230</t>
  </si>
  <si>
    <t>МУП "КОНЕВО"</t>
  </si>
  <si>
    <t>5244029437</t>
  </si>
  <si>
    <t>31181219</t>
  </si>
  <si>
    <t>МУП "КУДЕЯРОВСКОЕ КОММУНАЛЬНОЕ ПРЕДПРИЯТИЕ"</t>
  </si>
  <si>
    <t>5221007010</t>
  </si>
  <si>
    <t>26373446</t>
  </si>
  <si>
    <t>МУП "Княгининское ЖКХ"</t>
  </si>
  <si>
    <t>5217000037</t>
  </si>
  <si>
    <t>521701001</t>
  </si>
  <si>
    <t>26373584</t>
  </si>
  <si>
    <t>МУП "Ком-сервис"</t>
  </si>
  <si>
    <t>5238005815</t>
  </si>
  <si>
    <t>26373510</t>
  </si>
  <si>
    <t>МУП "Коммунальщик"</t>
  </si>
  <si>
    <t>5226013184</t>
  </si>
  <si>
    <t>26373421</t>
  </si>
  <si>
    <t>МУП "Коммунсервис"</t>
  </si>
  <si>
    <t>5214000230</t>
  </si>
  <si>
    <t>31434482</t>
  </si>
  <si>
    <t>МУП "ЛУКОЯНОВВОДОКАНАЛ"</t>
  </si>
  <si>
    <t>5221007331</t>
  </si>
  <si>
    <t>30959246</t>
  </si>
  <si>
    <t>МУП "ЛУКОЯНОВСКИЙ ВОДОКАНАЛ"</t>
  </si>
  <si>
    <t>5221006970</t>
  </si>
  <si>
    <t>26358265</t>
  </si>
  <si>
    <t>МУП "Лесогорск ЖКХ"</t>
  </si>
  <si>
    <t>5238005484</t>
  </si>
  <si>
    <t>31158286</t>
  </si>
  <si>
    <t>МУП "Лысковокоммунсервис"</t>
  </si>
  <si>
    <t>5222071587</t>
  </si>
  <si>
    <t>31314620</t>
  </si>
  <si>
    <t>МУП "МП "БРКК" МО "БМР"</t>
  </si>
  <si>
    <t>5244031690</t>
  </si>
  <si>
    <t>27839234</t>
  </si>
  <si>
    <t>МУП "МП "ВОДОКАНАЛ" МО "БАЛАХНИНСКИЙ МУНИЦИПАЛЬНЫЙ ОКРУГ" НИЖЕГОРОДСКОЙ ОБЛАСТИ"</t>
  </si>
  <si>
    <t>5244025070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</si>
  <si>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</si>
  <si>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</si>
  <si>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</si>
  <si>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</si>
  <si>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</si>
  <si>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</si>
  <si>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</si>
  <si>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</si>
  <si>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</si>
  <si>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525101001</t>
  </si>
  <si>
    <t>16-11-2001 00:00:00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</si>
  <si>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</si>
  <si>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</si>
  <si>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</si>
  <si>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</si>
  <si>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</si>
  <si>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</si>
  <si>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523201001</t>
  </si>
  <si>
    <t>26358268</t>
  </si>
  <si>
    <t>МУП "Смирновец"</t>
  </si>
  <si>
    <t>5238005558</t>
  </si>
  <si>
    <t>26373630</t>
  </si>
  <si>
    <t>МУП "ТВК" г. Заволжья</t>
  </si>
  <si>
    <t>5248016372</t>
  </si>
  <si>
    <t>31348885</t>
  </si>
  <si>
    <t>МУП "ТРУД"</t>
  </si>
  <si>
    <t>5201002409</t>
  </si>
  <si>
    <t>520101001</t>
  </si>
  <si>
    <t>27573878</t>
  </si>
  <si>
    <t>МУП "Тепло"</t>
  </si>
  <si>
    <t>5252029494</t>
  </si>
  <si>
    <t>26358322</t>
  </si>
  <si>
    <t>МУП "Тепловые сети"</t>
  </si>
  <si>
    <t>5248011350</t>
  </si>
  <si>
    <t>26358267</t>
  </si>
  <si>
    <t>МУП "Теплосети"</t>
  </si>
  <si>
    <t>5238005540</t>
  </si>
  <si>
    <t>26358221</t>
  </si>
  <si>
    <t>МУП "Теплоэнергия-1"</t>
  </si>
  <si>
    <t>5231004851</t>
  </si>
  <si>
    <t>26373596</t>
  </si>
  <si>
    <t>МУП "УВКХ"</t>
  </si>
  <si>
    <t>5245013020</t>
  </si>
  <si>
    <t>31566194</t>
  </si>
  <si>
    <t>МУП "УРЕНСКИЕ ТЕПЛОВЫЕ СЕТИ" УРЕНСКОГО МУНИЦИПАЛЬНОГО ОКРУГА НИЖЕГОРОДСКОЙ ОБЛАСТИ</t>
  </si>
  <si>
    <t>5235006634</t>
  </si>
  <si>
    <t>26373388</t>
  </si>
  <si>
    <t>МУП "Управляющая компания"</t>
  </si>
  <si>
    <t>5204001114</t>
  </si>
  <si>
    <t>520401001</t>
  </si>
  <si>
    <t>27571980</t>
  </si>
  <si>
    <t>МУП "Чащихинское ЖКХ"</t>
  </si>
  <si>
    <t>5219382984</t>
  </si>
  <si>
    <t>14-04-2011 00:00:00</t>
  </si>
  <si>
    <t>28053496</t>
  </si>
  <si>
    <t>МУП "ШОКС"</t>
  </si>
  <si>
    <t>5239010688</t>
  </si>
  <si>
    <t>27571975</t>
  </si>
  <si>
    <t>МУП "Шеманихинское ЖКХ"</t>
  </si>
  <si>
    <t>5219383106</t>
  </si>
  <si>
    <t>31082135</t>
  </si>
  <si>
    <t>МУП "ЮГАНЕЦКОЕ"</t>
  </si>
  <si>
    <t>5214011834</t>
  </si>
  <si>
    <t>26551775</t>
  </si>
  <si>
    <t>МУП "Юго-Запад"</t>
  </si>
  <si>
    <t>5227005267</t>
  </si>
  <si>
    <t>522701001</t>
  </si>
  <si>
    <t>26358255</t>
  </si>
  <si>
    <t>МУП «ЧКАЛОВСКЭНЕРГОРЕСУРС»</t>
  </si>
  <si>
    <t>5236002390</t>
  </si>
  <si>
    <t>31258650</t>
  </si>
  <si>
    <t>МУП ВАРНАВИНСКОГО РАЙОНА "ТЕПЛОСНАБЖЕНИЕ"</t>
  </si>
  <si>
    <t>5207016782</t>
  </si>
  <si>
    <t>31382274</t>
  </si>
  <si>
    <t>МУП ВОСХОД ЖКХ</t>
  </si>
  <si>
    <t>5201001934</t>
  </si>
  <si>
    <t>31089905</t>
  </si>
  <si>
    <t>МУП Варнавинского района "Водоснабжение"</t>
  </si>
  <si>
    <t>5207016750</t>
  </si>
  <si>
    <t>28-04-2018 00:00:00</t>
  </si>
  <si>
    <t>27577563</t>
  </si>
  <si>
    <t>МУП ЖКХ</t>
  </si>
  <si>
    <t>5237002949</t>
  </si>
  <si>
    <t>26358136</t>
  </si>
  <si>
    <t>МУП ЖКХ "БОГОЯВЛЕНСКОЕ"</t>
  </si>
  <si>
    <t>5215010375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</si>
  <si>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</si>
  <si>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</si>
  <si>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</si>
  <si>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</si>
  <si>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</si>
  <si>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</si>
  <si>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</si>
  <si>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</si>
  <si>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</si>
  <si>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</si>
  <si>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</si>
  <si>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</si>
  <si>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</si>
  <si>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</si>
  <si>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</si>
  <si>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</si>
  <si>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</si>
  <si>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</si>
  <si>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</si>
  <si>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</si>
  <si>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</si>
  <si>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</si>
  <si>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26553600</t>
  </si>
  <si>
    <t>МУП ЖКХ Григоровского сельсовета</t>
  </si>
  <si>
    <t>5204001467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</si>
  <si>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</si>
  <si>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</si>
  <si>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</si>
  <si>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</si>
  <si>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</si>
  <si>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</si>
  <si>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</si>
  <si>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</si>
  <si>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</si>
  <si>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</si>
  <si>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</si>
  <si>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</si>
  <si>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</si>
  <si>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</si>
  <si>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</si>
  <si>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</si>
  <si>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</si>
  <si>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31490079</t>
  </si>
  <si>
    <t>МУП"БУТУРЛИНОПАССАЖИРАВТОТРАНС"</t>
  </si>
  <si>
    <t>5205004615</t>
  </si>
  <si>
    <t>520501001</t>
  </si>
  <si>
    <t>26358129</t>
  </si>
  <si>
    <t>Малопицкое МУМППЖКХ</t>
  </si>
  <si>
    <t>5215000761</t>
  </si>
  <si>
    <t>29-06-2006 00:00:00</t>
  </si>
  <si>
    <t>26358420</t>
  </si>
  <si>
    <t>Нижегородский авиастроительный завод "Сокол" - филиал АО "РСК "МиГ"</t>
  </si>
  <si>
    <t>7714733528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</si>
  <si>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</si>
  <si>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</si>
  <si>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</si>
  <si>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</si>
  <si>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</si>
  <si>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</si>
  <si>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521801001</t>
  </si>
  <si>
    <t>27367624</t>
  </si>
  <si>
    <t>ОАО "Агрофирма "Птицефабрика Сеймовская"</t>
  </si>
  <si>
    <t>5214002050</t>
  </si>
  <si>
    <t>26373632</t>
  </si>
  <si>
    <t>ОАО "ДВК"</t>
  </si>
  <si>
    <t>5260154749</t>
  </si>
  <si>
    <t>26358421</t>
  </si>
  <si>
    <t>ОАО "ЗТО "Камея"</t>
  </si>
  <si>
    <t>5259010887</t>
  </si>
  <si>
    <t>26358117</t>
  </si>
  <si>
    <t>ОАО "Ильиногорское"</t>
  </si>
  <si>
    <t>5214001459</t>
  </si>
  <si>
    <t>26569255</t>
  </si>
  <si>
    <t>ОАО "Керма"</t>
  </si>
  <si>
    <t>5250001581</t>
  </si>
  <si>
    <t>26358237</t>
  </si>
  <si>
    <t>ОАО "Коммунтехсервис"</t>
  </si>
  <si>
    <t>5234003863</t>
  </si>
  <si>
    <t>26358321</t>
  </si>
  <si>
    <t>ОАО "ПАНСИОНАТ "БУРЕВЕСТНИК"</t>
  </si>
  <si>
    <t>5248005892</t>
  </si>
  <si>
    <t>26650758</t>
  </si>
  <si>
    <t>ОАО "Плодопитомник"</t>
  </si>
  <si>
    <t>5222002248</t>
  </si>
  <si>
    <t>26648877</t>
  </si>
  <si>
    <t>ОАО "РЖД" (Дирекция по тепловодоснабжению)</t>
  </si>
  <si>
    <t>997650010</t>
  </si>
  <si>
    <t>26808463</t>
  </si>
  <si>
    <t>ОАО "Синтез"</t>
  </si>
  <si>
    <t>5249003520</t>
  </si>
  <si>
    <t>27054261</t>
  </si>
  <si>
    <t>ОАО "ТГК-6"</t>
  </si>
  <si>
    <t>5257072937</t>
  </si>
  <si>
    <t>26951315</t>
  </si>
  <si>
    <t>ОАО "УК ЖКХ Починковского района"</t>
  </si>
  <si>
    <t>5227006006</t>
  </si>
  <si>
    <t>26358214</t>
  </si>
  <si>
    <t>ОАО "УК ЖКХ Сергачского района"</t>
  </si>
  <si>
    <t>5229007213</t>
  </si>
  <si>
    <t>26816822</t>
  </si>
  <si>
    <t>ОАО "Эй Джи Си БСЗ"</t>
  </si>
  <si>
    <t>5246002261</t>
  </si>
  <si>
    <t>26373589</t>
  </si>
  <si>
    <t>ООО "АРЗАМАССКИЙ ВОДОКАНАЛ"</t>
  </si>
  <si>
    <t>5243027892</t>
  </si>
  <si>
    <t>524301001</t>
  </si>
  <si>
    <t>24-02-2010 00:00:00</t>
  </si>
  <si>
    <t>26358389</t>
  </si>
  <si>
    <t>ООО "Автозаводская ТЭЦ"</t>
  </si>
  <si>
    <t>5256049357</t>
  </si>
  <si>
    <t>26758117</t>
  </si>
  <si>
    <t>ООО "АкваКом"</t>
  </si>
  <si>
    <t>5228056218</t>
  </si>
  <si>
    <t>26373394</t>
  </si>
  <si>
    <t>ООО "Бутурлинский водоканал"</t>
  </si>
  <si>
    <t>5205004809</t>
  </si>
  <si>
    <t>28001435</t>
  </si>
  <si>
    <t>ООО "ВИКОМ"</t>
  </si>
  <si>
    <t>5210000334</t>
  </si>
  <si>
    <t>521001001</t>
  </si>
  <si>
    <t>30836585</t>
  </si>
  <si>
    <t>ООО "ВОД-СТРОЙ"</t>
  </si>
  <si>
    <t>5221003383</t>
  </si>
  <si>
    <t>31457245</t>
  </si>
  <si>
    <t>ООО "ВЫБОР СТРОЙ НН"</t>
  </si>
  <si>
    <t>5245025241</t>
  </si>
  <si>
    <t>30382101</t>
  </si>
  <si>
    <t>ООО "ВетлугаСервис"</t>
  </si>
  <si>
    <t>5209003147</t>
  </si>
  <si>
    <t>520901001</t>
  </si>
  <si>
    <t>26555487</t>
  </si>
  <si>
    <t>ООО "ВоСток-ДК"</t>
  </si>
  <si>
    <t>5215001638</t>
  </si>
  <si>
    <t>31166843</t>
  </si>
  <si>
    <t>ООО "Водоканал"</t>
  </si>
  <si>
    <t>5221007099</t>
  </si>
  <si>
    <t>26373553</t>
  </si>
  <si>
    <t>5235006585</t>
  </si>
  <si>
    <t>26555521</t>
  </si>
  <si>
    <t>5236007711</t>
  </si>
  <si>
    <t>26373608</t>
  </si>
  <si>
    <t>5247003099</t>
  </si>
  <si>
    <t>28857372</t>
  </si>
  <si>
    <t>ООО "Волга-УК "ЖКХ"</t>
  </si>
  <si>
    <t>5244023957</t>
  </si>
  <si>
    <t>31026167</t>
  </si>
  <si>
    <t>ООО "Восход"</t>
  </si>
  <si>
    <t>5207016711</t>
  </si>
  <si>
    <t>26373418</t>
  </si>
  <si>
    <t>ООО "Гагинское ЖКХ"</t>
  </si>
  <si>
    <t>5213004143</t>
  </si>
  <si>
    <t>31448393</t>
  </si>
  <si>
    <t>ООО "ДВК ИЛЬИНОГОРСКИЙ"</t>
  </si>
  <si>
    <t>7203492777</t>
  </si>
  <si>
    <t>720301001</t>
  </si>
  <si>
    <t>26373659</t>
  </si>
  <si>
    <t>ООО "ЖКХ Ярымово"</t>
  </si>
  <si>
    <t>5252022562</t>
  </si>
  <si>
    <t>26557165</t>
  </si>
  <si>
    <t>ООО "Жилкомсервис"</t>
  </si>
  <si>
    <t>5228055711</t>
  </si>
  <si>
    <t>31205498</t>
  </si>
  <si>
    <t>ООО "ЗАГОРОДНАЯ СЕРВИСНАЯ СЛУЖБА"</t>
  </si>
  <si>
    <t>5245018396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</si>
  <si>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</si>
  <si>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</si>
  <si>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</si>
  <si>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</si>
  <si>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</si>
  <si>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</si>
  <si>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31214020</t>
  </si>
  <si>
    <t>ООО "ИВК"</t>
  </si>
  <si>
    <t>5249157665</t>
  </si>
  <si>
    <t>31434354</t>
  </si>
  <si>
    <t>ООО "ИНЖЕНЕРНЫЕ СЕТИ-ОРГСТЕКЛО"</t>
  </si>
  <si>
    <t>5249171412</t>
  </si>
  <si>
    <t>31462269</t>
  </si>
  <si>
    <t>ООО "ИНКОМ-ЭНЕРГО"</t>
  </si>
  <si>
    <t>5263141508</t>
  </si>
  <si>
    <t>31341452</t>
  </si>
  <si>
    <t>ООО "КАПИТАЛЪ"</t>
  </si>
  <si>
    <t>5244031891</t>
  </si>
  <si>
    <t>30854345</t>
  </si>
  <si>
    <t>ООО "КОММУНАЛЬЩИК-НН"</t>
  </si>
  <si>
    <t>5245027023</t>
  </si>
  <si>
    <t>19-10-2015 00:00:00</t>
  </si>
  <si>
    <t>26555680</t>
  </si>
  <si>
    <t>ООО "КОМСЕРВИС-В"</t>
  </si>
  <si>
    <t>5208004853</t>
  </si>
  <si>
    <t>28815743</t>
  </si>
  <si>
    <t>ООО "КСК"</t>
  </si>
  <si>
    <t>5256122751</t>
  </si>
  <si>
    <t>28871053</t>
  </si>
  <si>
    <t>ООО "Капролактам-Энерго"</t>
  </si>
  <si>
    <t>5249133382</t>
  </si>
  <si>
    <t>27566780</t>
  </si>
  <si>
    <t>ООО "Коммунальщик"</t>
  </si>
  <si>
    <t>5245017794</t>
  </si>
  <si>
    <t>27634860</t>
  </si>
  <si>
    <t>5260262462</t>
  </si>
  <si>
    <t>28455154</t>
  </si>
  <si>
    <t>ООО "Коммунсервис"</t>
  </si>
  <si>
    <t>5235007356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</si>
  <si>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</si>
  <si>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</si>
  <si>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</si>
  <si>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</si>
  <si>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</si>
  <si>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</si>
  <si>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31044539</t>
  </si>
  <si>
    <t>ООО "Механика"</t>
  </si>
  <si>
    <t>5249152071</t>
  </si>
  <si>
    <t>28457679</t>
  </si>
  <si>
    <t>ООО "Мухтоловское ЖКХ"</t>
  </si>
  <si>
    <t>5201000264</t>
  </si>
  <si>
    <t>03-07-2012 00:00:00</t>
  </si>
  <si>
    <t>31329641</t>
  </si>
  <si>
    <t>ООО "НЦПО"</t>
  </si>
  <si>
    <t>5250068561</t>
  </si>
  <si>
    <t>31388077</t>
  </si>
  <si>
    <t>ООО "НЭСК"</t>
  </si>
  <si>
    <t>5257191878</t>
  </si>
  <si>
    <t>31322304</t>
  </si>
  <si>
    <t>ООО "Нижегородские технологии водопользования"</t>
  </si>
  <si>
    <t>5262360049</t>
  </si>
  <si>
    <t>526201001</t>
  </si>
  <si>
    <t>26758070</t>
  </si>
  <si>
    <t>ООО "Никола"</t>
  </si>
  <si>
    <t>5228056095</t>
  </si>
  <si>
    <t>26358215</t>
  </si>
  <si>
    <t>ООО "Пожарки"</t>
  </si>
  <si>
    <t>5229007238</t>
  </si>
  <si>
    <t>03-10-2006 00:00:00</t>
  </si>
  <si>
    <t>28425154</t>
  </si>
  <si>
    <t>ООО "Профит"</t>
  </si>
  <si>
    <t>5262287335</t>
  </si>
  <si>
    <t>770301001</t>
  </si>
  <si>
    <t>26754771</t>
  </si>
  <si>
    <t>ООО "Птицефабрика "Павловская"</t>
  </si>
  <si>
    <t>5252025796</t>
  </si>
  <si>
    <t>31187885</t>
  </si>
  <si>
    <t>ООО "РАЙВОДОКАНАЛ"</t>
  </si>
  <si>
    <t>5243037996</t>
  </si>
  <si>
    <t>28859728</t>
  </si>
  <si>
    <t>ООО "РАЙВОДОКАНАЛСЕРВИС"</t>
  </si>
  <si>
    <t>5202012350</t>
  </si>
  <si>
    <t>28985128</t>
  </si>
  <si>
    <t>ООО "РВК"</t>
  </si>
  <si>
    <t>5249135284</t>
  </si>
  <si>
    <t>01-09-2014 00:00:00</t>
  </si>
  <si>
    <t>30949304</t>
  </si>
  <si>
    <t>ООО "РДУ"</t>
  </si>
  <si>
    <t>5249122133</t>
  </si>
  <si>
    <t>26570488</t>
  </si>
  <si>
    <t>ООО "Райводоканал"</t>
  </si>
  <si>
    <t>5201030090</t>
  </si>
  <si>
    <t>12-01-2009 00:00:00</t>
  </si>
  <si>
    <t>26650748</t>
  </si>
  <si>
    <t>ООО "РегионРесурс"</t>
  </si>
  <si>
    <t>5252023559</t>
  </si>
  <si>
    <t>26654120</t>
  </si>
  <si>
    <t>ООО "Ресурс"</t>
  </si>
  <si>
    <t>5225005769</t>
  </si>
  <si>
    <t>26551208</t>
  </si>
  <si>
    <t>ООО "Санаторий "Городецкий"</t>
  </si>
  <si>
    <t>5248013357</t>
  </si>
  <si>
    <t>13-10-1999 00:00:00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</si>
  <si>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</si>
  <si>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</si>
  <si>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</si>
  <si>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</si>
  <si>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</si>
  <si>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</si>
  <si>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</si>
  <si>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</si>
  <si>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</si>
  <si>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31560142</t>
  </si>
  <si>
    <t>ООО "ТРАНЗИТ РВ"</t>
  </si>
  <si>
    <t>5249175449</t>
  </si>
  <si>
    <t>27784821</t>
  </si>
  <si>
    <t>ООО "Тепло"</t>
  </si>
  <si>
    <t>5239010078</t>
  </si>
  <si>
    <t>26358312</t>
  </si>
  <si>
    <t>ООО "Техноэнергосервис"</t>
  </si>
  <si>
    <t>5246022243</t>
  </si>
  <si>
    <t>31354953</t>
  </si>
  <si>
    <t>ООО "УК "КОМИНТЕРН"</t>
  </si>
  <si>
    <t>5214013704</t>
  </si>
  <si>
    <t>31249802</t>
  </si>
  <si>
    <t>ООО "УК ВОДНИК"</t>
  </si>
  <si>
    <t>5227002227</t>
  </si>
  <si>
    <t>26555443</t>
  </si>
  <si>
    <t>ООО "Уренское ЖКХ"</t>
  </si>
  <si>
    <t>5235006592</t>
  </si>
  <si>
    <t>31460120</t>
  </si>
  <si>
    <t>ООО "ЭКСПРЕСС"</t>
  </si>
  <si>
    <t>5260130850</t>
  </si>
  <si>
    <t>31417367</t>
  </si>
  <si>
    <t>ООО "ЭНЕРГО ПЛЮС"</t>
  </si>
  <si>
    <t>5261113632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</si>
  <si>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</si>
  <si>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</si>
  <si>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</si>
  <si>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</si>
  <si>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</si>
  <si>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</si>
  <si>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31418831</t>
  </si>
  <si>
    <t>ООО"ВКС"</t>
  </si>
  <si>
    <t>5210002099</t>
  </si>
  <si>
    <t>30359845</t>
  </si>
  <si>
    <t>ОП "Нижегородское" АО "Главное управление жилищно-коммунального хозяйства"</t>
  </si>
  <si>
    <t>526245001</t>
  </si>
  <si>
    <t>26358115</t>
  </si>
  <si>
    <t>Ордена "Знак Почета" ОАО "Сетка"</t>
  </si>
  <si>
    <t>5214000127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</si>
  <si>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</si>
  <si>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</si>
  <si>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</si>
  <si>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</si>
  <si>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</si>
  <si>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</si>
  <si>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26358362</t>
  </si>
  <si>
    <t>ПАО "МИТРА"</t>
  </si>
  <si>
    <t>5252000456</t>
  </si>
  <si>
    <t>26358101</t>
  </si>
  <si>
    <t>ПАО "ТРУД"</t>
  </si>
  <si>
    <t>5208000834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</si>
  <si>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</si>
  <si>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</si>
  <si>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</si>
  <si>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</si>
  <si>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</si>
  <si>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</si>
  <si>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</si>
  <si>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</si>
  <si>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</si>
  <si>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</si>
  <si>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</si>
  <si>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</si>
  <si>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26358149</t>
  </si>
  <si>
    <t>СПК "Хохлома"</t>
  </si>
  <si>
    <t>5218000784</t>
  </si>
  <si>
    <t>26358126</t>
  </si>
  <si>
    <t>Сарлейское МУМППЖКХ</t>
  </si>
  <si>
    <t>5215000507</t>
  </si>
  <si>
    <t>24-03-2006 00:00:00</t>
  </si>
  <si>
    <t>26373561</t>
  </si>
  <si>
    <t>Соломатовское МУП ЖКХ</t>
  </si>
  <si>
    <t>5236006683</t>
  </si>
  <si>
    <t>27372109</t>
  </si>
  <si>
    <t>Суроватихинское МУМПЖКХ</t>
  </si>
  <si>
    <t>5215000722</t>
  </si>
  <si>
    <t>26555672</t>
  </si>
  <si>
    <t>ТНВ "Нива-Михеев и К"</t>
  </si>
  <si>
    <t>5205000032</t>
  </si>
  <si>
    <t>31025414</t>
  </si>
  <si>
    <t>ФГБУ "ЦЖКУ" МИНОБОРОНЫ РОССИИ</t>
  </si>
  <si>
    <t>7729314745</t>
  </si>
  <si>
    <t>30903763</t>
  </si>
  <si>
    <t>770101001</t>
  </si>
  <si>
    <t>26653400</t>
  </si>
  <si>
    <t>ФГКУ Комбинат "Монтаж"</t>
  </si>
  <si>
    <t>5244005940</t>
  </si>
  <si>
    <t>26755460</t>
  </si>
  <si>
    <t>ФГОУ СПО "Работкинский аграрный колледж"</t>
  </si>
  <si>
    <t>5250007142</t>
  </si>
  <si>
    <t>26322363</t>
  </si>
  <si>
    <t>ФКП "Завод имени Я.М. Свердлова"</t>
  </si>
  <si>
    <t>5249002485</t>
  </si>
  <si>
    <t>30870050</t>
  </si>
  <si>
    <t>ФКУ ИК-4 ГУФСИН РОССИИ ПО НИЖЕГОРОДСКОЙ ОБЛАСТИ</t>
  </si>
  <si>
    <t>5234002482</t>
  </si>
  <si>
    <t>27577557</t>
  </si>
  <si>
    <t>ФКУ ИК-7 ГУФСИН РОССИИ ПО НИЖЕГОРОДСКОЙ ОБЛАСТИ</t>
  </si>
  <si>
    <t>5207002317</t>
  </si>
  <si>
    <t>26358151</t>
  </si>
  <si>
    <t>ФКУ ЛИУ-3 ГУФСИН РОССИИ ПО НИЖЕГОРОДСКОЙ ОБЛАСТИ</t>
  </si>
  <si>
    <t>5219004125</t>
  </si>
  <si>
    <t>21-03-2011 00:00:00</t>
  </si>
  <si>
    <t>28942868</t>
  </si>
  <si>
    <t>Филиал "Нижегородский" ПАО "Т ПЛЮС"</t>
  </si>
  <si>
    <t>6315376946</t>
  </si>
  <si>
    <t>526043001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</si>
  <si>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</si>
  <si>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</si>
  <si>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</si>
  <si>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26506400</t>
  </si>
  <si>
    <t>Филиал ПАО "Россети Центр и Приволжье" - "Нижновэнерго"</t>
  </si>
  <si>
    <t>5260200603</t>
  </si>
  <si>
    <t>526002001</t>
  </si>
  <si>
    <t>VS</t>
  </si>
  <si>
    <t>26.04.2022 23:55:05</t>
  </si>
  <si>
    <t>152</t>
  </si>
  <si>
    <t>603081, г.Нижний Новгород, а/я 1</t>
  </si>
  <si>
    <t>Удалов Борис Вадимович</t>
  </si>
  <si>
    <t>Лисина Наталья Валентиновна</t>
  </si>
  <si>
    <t>начальник технического отдела</t>
  </si>
  <si>
    <t>8(831)278 64 84</t>
  </si>
  <si>
    <t>om1997@mail.ru</t>
  </si>
  <si>
    <t>город Нижний Новгород, город Нижний Новгород (22701000);</t>
  </si>
  <si>
    <t>profit-portal.ru</t>
  </si>
  <si>
    <t>https://regportal-tariff.ru/disclo/get_file?p_guid=1c66a7f3-9516-45ed-b4e3-0e0be1241677</t>
  </si>
  <si>
    <t>тариф на транспортировку воды</t>
  </si>
  <si>
    <t>https://portal.eias.ru/Portal/DownloadPage.aspx?type=12&amp;guid=26fa26bf-b260-43f0-99e6-185178f3c5a3</t>
  </si>
</sst>
</file>

<file path=xl/styles.xml><?xml version="1.0" encoding="utf-8"?>
<styleSheet xmlns="http://schemas.openxmlformats.org/spreadsheetml/2006/main">
  <numFmts count="10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000000"/>
    <numFmt numFmtId="172" formatCode="#,##0.0"/>
    <numFmt numFmtId="173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70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8" fontId="3" fillId="0" borderId="0" applyFont="0" applyFill="0" applyBorder="0" applyAlignment="0" applyProtection="0"/>
    <xf numFmtId="172" fontId="5" fillId="2" borderId="0">
      <protection locked="0"/>
    </xf>
    <xf numFmtId="0" fontId="14" fillId="0" borderId="0" applyFill="0" applyBorder="0" applyProtection="0">
      <alignment vertical="center"/>
    </xf>
    <xf numFmtId="169" fontId="5" fillId="2" borderId="0">
      <protection locked="0"/>
    </xf>
    <xf numFmtId="173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05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5" fillId="0" borderId="30" xfId="0" applyNumberFormat="1" applyFont="1" applyBorder="1" applyAlignment="1" applyProtection="1">
      <alignment horizontal="right" vertical="center"/>
    </xf>
    <xf numFmtId="49" fontId="72" fillId="0" borderId="0" xfId="0" applyFont="1">
      <alignment vertical="top"/>
    </xf>
    <xf numFmtId="0" fontId="0" fillId="0" borderId="0" xfId="52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9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171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49" fontId="74" fillId="7" borderId="15" xfId="33" applyNumberFormat="1" applyFont="1" applyFill="1" applyBorder="1" applyAlignment="1" applyProtection="1">
      <alignment horizontal="center"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0" fillId="0" borderId="0" xfId="55" applyNumberFormat="1" applyFont="1" applyFill="1" applyAlignment="1" applyProtection="1">
      <alignment horizontal="left" vertical="top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71" fontId="5" fillId="0" borderId="13" xfId="55" applyNumberFormat="1" applyFont="1" applyFill="1" applyBorder="1" applyAlignment="1" applyProtection="1">
      <alignment horizontal="center" vertical="center" wrapText="1"/>
    </xf>
    <xf numFmtId="171" fontId="5" fillId="0" borderId="14" xfId="55" applyNumberFormat="1" applyFont="1" applyFill="1" applyBorder="1" applyAlignment="1" applyProtection="1">
      <alignment horizontal="center" vertical="center" wrapText="1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9" fontId="0" fillId="12" borderId="54" xfId="0" applyFont="1" applyFill="1" applyBorder="1" applyAlignment="1">
      <alignment horizontal="center" vertical="center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Fill="1" applyBorder="1" applyProtection="1">
      <alignment vertical="top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xmlns="" id="{00000000-0008-0000-0A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xmlns="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7172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xmlns="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xmlns="" id="{00000000-0008-0000-0B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C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196165" name="shCalendar">
          <a:extLst>
            <a:ext uri="{FF2B5EF4-FFF2-40B4-BE49-F238E27FC236}">
              <a16:creationId xmlns:a16="http://schemas.microsoft.com/office/drawing/2014/main" xmlns="" id="{00000000-0008-0000-0D00-000005CE6D00}"/>
            </a:ext>
          </a:extLst>
        </xdr:cNvPr>
        <xdr:cNvGrpSpPr>
          <a:grpSpLocks/>
        </xdr:cNvGrpSpPr>
      </xdr:nvGrpSpPr>
      <xdr:grpSpPr bwMode="auto">
        <a:xfrm>
          <a:off x="7981950" y="33337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>
            <a:extLst>
              <a:ext uri="{FF2B5EF4-FFF2-40B4-BE49-F238E27FC236}">
                <a16:creationId xmlns:a16="http://schemas.microsoft.com/office/drawing/2014/main" xmlns="" id="{00000000-0008-0000-0D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>
            <a:extLst>
              <a:ext uri="{FF2B5EF4-FFF2-40B4-BE49-F238E27FC236}">
                <a16:creationId xmlns:a16="http://schemas.microsoft.com/office/drawing/2014/main" xmlns="" id="{00000000-0008-0000-0D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D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xmlns="" id="{00000000-0008-0000-0E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xmlns="" id="{00000000-0008-0000-0F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xmlns="" id="{00000000-0008-0000-0F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F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xmlns="" id="{00000000-0008-0000-0F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xmlns="" id="{00000000-0008-0000-10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22</xdr:row>
      <xdr:rowOff>0</xdr:rowOff>
    </xdr:from>
    <xdr:to>
      <xdr:col>18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xmlns="" id="{00000000-0008-0000-1100-0000D6F16D00}"/>
            </a:ext>
          </a:extLst>
        </xdr:cNvPr>
        <xdr:cNvGrpSpPr>
          <a:grpSpLocks/>
        </xdr:cNvGrpSpPr>
      </xdr:nvGrpSpPr>
      <xdr:grpSpPr bwMode="auto">
        <a:xfrm>
          <a:off x="5572125" y="4191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xmlns="" id="{00000000-0008-0000-11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xmlns="" id="{00000000-0008-0000-11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xmlns="" id="{00000000-0008-0000-11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xmlns="" id="{00000000-0008-0000-1100-0000D9F16D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xmlns="" id="{00000000-0008-0000-11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1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12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12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13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13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3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13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13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14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14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15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15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5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15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15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6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6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6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500-0000D8E86D00}"/>
            </a:ext>
          </a:extLst>
        </xdr:cNvPr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5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5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xmlns="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3295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xmlns="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09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0900-0000DCA76D00}"/>
            </a:ext>
          </a:extLst>
        </xdr:cNvPr>
        <xdr:cNvGrpSpPr>
          <a:grpSpLocks/>
        </xdr:cNvGrpSpPr>
      </xdr:nvGrpSpPr>
      <xdr:grpSpPr bwMode="auto">
        <a:xfrm>
          <a:off x="8010525" y="10315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09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31" t="s">
        <v>525</v>
      </c>
      <c r="G2" s="732"/>
      <c r="H2" s="733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19" t="s">
        <v>496</v>
      </c>
      <c r="G4" s="719"/>
      <c r="H4" s="719"/>
      <c r="I4" s="734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676" t="s">
        <v>95</v>
      </c>
      <c r="G5" s="459" t="s">
        <v>499</v>
      </c>
      <c r="H5" s="683" t="s">
        <v>491</v>
      </c>
      <c r="I5" s="734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686">
        <v>1</v>
      </c>
      <c r="G7" s="538" t="s">
        <v>526</v>
      </c>
      <c r="H7" s="679" t="str">
        <f>IF(dateCh="","",dateCh)</f>
        <v>26.04.2022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35">
        <v>1</v>
      </c>
      <c r="B8" s="317"/>
      <c r="C8" s="317"/>
      <c r="D8" s="317"/>
      <c r="F8" s="686" t="str">
        <f>"2." &amp;mergeValue(A8)</f>
        <v>2.1</v>
      </c>
      <c r="G8" s="538" t="s">
        <v>528</v>
      </c>
      <c r="H8" s="679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35"/>
      <c r="B9" s="317"/>
      <c r="C9" s="317"/>
      <c r="D9" s="317"/>
      <c r="F9" s="686" t="str">
        <f>"3." &amp;mergeValue(A9)</f>
        <v>3.1</v>
      </c>
      <c r="G9" s="538" t="s">
        <v>529</v>
      </c>
      <c r="H9" s="679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35"/>
      <c r="B10" s="317"/>
      <c r="C10" s="317"/>
      <c r="D10" s="317"/>
      <c r="F10" s="686" t="str">
        <f>"4."&amp;mergeValue(A10)</f>
        <v>4.1</v>
      </c>
      <c r="G10" s="538" t="s">
        <v>530</v>
      </c>
      <c r="H10" s="683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35"/>
      <c r="B11" s="735">
        <v>1</v>
      </c>
      <c r="C11" s="677"/>
      <c r="D11" s="677"/>
      <c r="F11" s="686" t="str">
        <f>"4."&amp;mergeValue(A11) &amp;"."&amp;mergeValue(B11)</f>
        <v>4.1.1</v>
      </c>
      <c r="G11" s="448" t="s">
        <v>630</v>
      </c>
      <c r="H11" s="679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35"/>
      <c r="B12" s="735"/>
      <c r="C12" s="735">
        <v>1</v>
      </c>
      <c r="D12" s="677"/>
      <c r="F12" s="686" t="str">
        <f>"4."&amp;mergeValue(A12) &amp;"."&amp;mergeValue(B12)&amp;"."&amp;mergeValue(C12)</f>
        <v>4.1.1.1</v>
      </c>
      <c r="G12" s="463" t="s">
        <v>531</v>
      </c>
      <c r="H12" s="679" t="str">
        <f>IF(Территории!H13="","","" &amp; Территории!H13 &amp; "")</f>
        <v>город Нижний Новгород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35"/>
      <c r="B13" s="735"/>
      <c r="C13" s="735"/>
      <c r="D13" s="677">
        <v>1</v>
      </c>
      <c r="F13" s="686" t="str">
        <f>"4."&amp;mergeValue(A13) &amp;"."&amp;mergeValue(B13)&amp;"."&amp;mergeValue(C13)&amp;"."&amp;mergeValue(D13)</f>
        <v>4.1.1.1.1</v>
      </c>
      <c r="G13" s="541" t="s">
        <v>532</v>
      </c>
      <c r="H13" s="679" t="str">
        <f>IF(Территории!R14="","","" &amp; Территории!R14 &amp; "")</f>
        <v>город Нижний Новгород (22701000)</v>
      </c>
      <c r="I13" s="678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30" t="s">
        <v>631</v>
      </c>
      <c r="H15" s="730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_1">
    <tabColor rgb="FFEAEBEE"/>
  </sheetPr>
  <dimension ref="A1:AF34"/>
  <sheetViews>
    <sheetView showGridLines="0" tabSelected="1" topLeftCell="C10" zoomScaleNormal="100" workbookViewId="0">
      <selection activeCell="K20" sqref="K20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5"/>
    <col min="16" max="16384" width="10.5703125" style="34"/>
  </cols>
  <sheetData>
    <row r="1" spans="1:32" hidden="1">
      <c r="S1" s="482"/>
      <c r="AF1" s="535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39" t="s">
        <v>641</v>
      </c>
      <c r="E5" s="739"/>
      <c r="F5" s="739"/>
      <c r="G5" s="739"/>
      <c r="H5" s="739"/>
      <c r="I5" s="739"/>
      <c r="J5" s="739"/>
      <c r="K5" s="739"/>
      <c r="L5" s="458"/>
    </row>
    <row r="6" spans="1:32" ht="3" customHeight="1">
      <c r="C6" s="86"/>
      <c r="D6" s="35"/>
      <c r="E6" s="84"/>
      <c r="F6" s="84"/>
      <c r="G6" s="606"/>
      <c r="H6" s="606"/>
      <c r="I6" s="606"/>
      <c r="J6" s="84"/>
      <c r="K6" s="83"/>
      <c r="L6" s="411"/>
    </row>
    <row r="7" spans="1:32" ht="18.75">
      <c r="C7" s="86"/>
      <c r="D7" s="35"/>
      <c r="E7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57" t="str">
        <f>IF(datePr_ch="",IF(datePr="","",datePr),datePr_ch)</f>
        <v>26.04.2022</v>
      </c>
      <c r="G7" s="757"/>
      <c r="H7" s="757"/>
      <c r="I7" s="757"/>
      <c r="J7" s="757"/>
      <c r="K7" s="757"/>
      <c r="L7" s="669"/>
      <c r="M7" s="286"/>
    </row>
    <row r="8" spans="1:32" ht="18.75">
      <c r="C8" s="86"/>
      <c r="D8" s="35"/>
      <c r="E8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57" t="str">
        <f>IF(numberPr_ch="",IF(numberPr="","",numberPr),numberPr_ch)</f>
        <v>152</v>
      </c>
      <c r="G8" s="757"/>
      <c r="H8" s="757"/>
      <c r="I8" s="757"/>
      <c r="J8" s="757"/>
      <c r="K8" s="757"/>
      <c r="L8" s="669"/>
      <c r="M8" s="286"/>
    </row>
    <row r="9" spans="1:32">
      <c r="C9" s="86"/>
      <c r="D9" s="35"/>
      <c r="E9" s="606"/>
      <c r="F9" s="606"/>
      <c r="G9" s="606"/>
      <c r="H9" s="606"/>
      <c r="I9" s="606"/>
      <c r="J9" s="606"/>
      <c r="K9" s="83"/>
      <c r="L9" s="411"/>
    </row>
    <row r="10" spans="1:32" ht="21" customHeight="1">
      <c r="C10" s="86"/>
      <c r="D10" s="737" t="s">
        <v>496</v>
      </c>
      <c r="E10" s="737"/>
      <c r="F10" s="737"/>
      <c r="G10" s="737"/>
      <c r="H10" s="737"/>
      <c r="I10" s="737"/>
      <c r="J10" s="737"/>
      <c r="K10" s="737"/>
      <c r="L10" s="738" t="s">
        <v>497</v>
      </c>
    </row>
    <row r="11" spans="1:32" ht="21" customHeight="1">
      <c r="C11" s="86"/>
      <c r="D11" s="753" t="s">
        <v>95</v>
      </c>
      <c r="E11" s="755" t="s">
        <v>299</v>
      </c>
      <c r="F11" s="755" t="s">
        <v>23</v>
      </c>
      <c r="G11" s="758" t="s">
        <v>642</v>
      </c>
      <c r="H11" s="759"/>
      <c r="I11" s="760"/>
      <c r="J11" s="755" t="s">
        <v>491</v>
      </c>
      <c r="K11" s="755" t="s">
        <v>498</v>
      </c>
      <c r="L11" s="738"/>
    </row>
    <row r="12" spans="1:32" ht="21" customHeight="1">
      <c r="C12" s="86"/>
      <c r="D12" s="754"/>
      <c r="E12" s="756"/>
      <c r="F12" s="756"/>
      <c r="G12" s="743" t="s">
        <v>643</v>
      </c>
      <c r="H12" s="744"/>
      <c r="I12" s="115" t="s">
        <v>644</v>
      </c>
      <c r="J12" s="756"/>
      <c r="K12" s="756"/>
      <c r="L12" s="738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45" t="s">
        <v>54</v>
      </c>
      <c r="H13" s="745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10"/>
      <c r="C14" s="86"/>
      <c r="D14" s="610">
        <v>1</v>
      </c>
      <c r="E14" s="751" t="s">
        <v>645</v>
      </c>
      <c r="F14" s="752"/>
      <c r="G14" s="752"/>
      <c r="H14" s="752"/>
      <c r="I14" s="752"/>
      <c r="J14" s="752"/>
      <c r="K14" s="752"/>
      <c r="L14" s="184"/>
      <c r="M14" s="612"/>
    </row>
    <row r="15" spans="1:32" ht="56.25">
      <c r="A15" s="410"/>
      <c r="C15" s="86"/>
      <c r="D15" s="610" t="s">
        <v>297</v>
      </c>
      <c r="E15" s="417" t="s">
        <v>500</v>
      </c>
      <c r="F15" s="417" t="s">
        <v>500</v>
      </c>
      <c r="G15" s="746" t="s">
        <v>500</v>
      </c>
      <c r="H15" s="747"/>
      <c r="I15" s="417" t="s">
        <v>500</v>
      </c>
      <c r="J15" s="656" t="s">
        <v>1451</v>
      </c>
      <c r="K15" s="668"/>
      <c r="L15" s="284" t="s">
        <v>646</v>
      </c>
      <c r="M15" s="612"/>
    </row>
    <row r="16" spans="1:32" ht="18.75">
      <c r="A16" s="410"/>
      <c r="B16" s="248">
        <v>3</v>
      </c>
      <c r="C16" s="86"/>
      <c r="D16" s="614">
        <v>2</v>
      </c>
      <c r="E16" s="761" t="s">
        <v>647</v>
      </c>
      <c r="F16" s="762"/>
      <c r="G16" s="762"/>
      <c r="H16" s="763"/>
      <c r="I16" s="763"/>
      <c r="J16" s="763" t="s">
        <v>500</v>
      </c>
      <c r="K16" s="763"/>
      <c r="L16" s="607"/>
      <c r="M16" s="612"/>
    </row>
    <row r="17" spans="1:15" ht="90" customHeight="1">
      <c r="A17" s="410"/>
      <c r="C17" s="764"/>
      <c r="D17" s="748" t="s">
        <v>648</v>
      </c>
      <c r="E17" s="749" t="str">
        <f>IF('Перечень тарифов'!E21="","наименование отсутствует","" &amp; 'Перечень тарифов'!E21 &amp; "")</f>
        <v>Тариф на транспортировку воды</v>
      </c>
      <c r="F17" s="750" t="str">
        <f>IF('Перечень тарифов'!J21="","наименование отсутствует","" &amp; 'Перечень тарифов'!J21 &amp; "")</f>
        <v>тариф на транспортировку воды</v>
      </c>
      <c r="G17" s="417"/>
      <c r="H17" s="667" t="s">
        <v>1264</v>
      </c>
      <c r="I17" s="665" t="s">
        <v>1265</v>
      </c>
      <c r="J17" s="656" t="s">
        <v>250</v>
      </c>
      <c r="K17" s="417" t="s">
        <v>500</v>
      </c>
      <c r="L17" s="740" t="s">
        <v>649</v>
      </c>
      <c r="M17" s="612"/>
    </row>
    <row r="18" spans="1:15" ht="18.75">
      <c r="A18" s="410"/>
      <c r="C18" s="764"/>
      <c r="D18" s="748"/>
      <c r="E18" s="749"/>
      <c r="F18" s="750"/>
      <c r="G18" s="615"/>
      <c r="H18" s="609" t="s">
        <v>278</v>
      </c>
      <c r="I18" s="421"/>
      <c r="J18" s="421"/>
      <c r="K18" s="419"/>
      <c r="L18" s="742"/>
      <c r="M18" s="612"/>
    </row>
    <row r="19" spans="1:15" ht="18.75">
      <c r="A19" s="410"/>
      <c r="B19" s="248">
        <v>3</v>
      </c>
      <c r="C19" s="86"/>
      <c r="D19" s="249" t="s">
        <v>53</v>
      </c>
      <c r="E19" s="751" t="s">
        <v>650</v>
      </c>
      <c r="F19" s="751"/>
      <c r="G19" s="751"/>
      <c r="H19" s="751"/>
      <c r="I19" s="751"/>
      <c r="J19" s="751"/>
      <c r="K19" s="751"/>
      <c r="L19" s="536"/>
      <c r="M19" s="612"/>
    </row>
    <row r="20" spans="1:15" ht="33.75">
      <c r="A20" s="410"/>
      <c r="C20" s="86"/>
      <c r="D20" s="610" t="s">
        <v>492</v>
      </c>
      <c r="E20" s="417" t="s">
        <v>500</v>
      </c>
      <c r="F20" s="417" t="s">
        <v>500</v>
      </c>
      <c r="G20" s="746" t="s">
        <v>500</v>
      </c>
      <c r="H20" s="747"/>
      <c r="I20" s="417" t="s">
        <v>500</v>
      </c>
      <c r="J20" s="417" t="s">
        <v>500</v>
      </c>
      <c r="K20" s="886" t="s">
        <v>2188</v>
      </c>
      <c r="L20" s="284" t="s">
        <v>651</v>
      </c>
      <c r="M20" s="612"/>
    </row>
    <row r="21" spans="1:15" ht="18.75">
      <c r="A21" s="410"/>
      <c r="B21" s="248">
        <v>3</v>
      </c>
      <c r="C21" s="86"/>
      <c r="D21" s="249" t="s">
        <v>54</v>
      </c>
      <c r="E21" s="751" t="s">
        <v>652</v>
      </c>
      <c r="F21" s="751"/>
      <c r="G21" s="751"/>
      <c r="H21" s="751"/>
      <c r="I21" s="751"/>
      <c r="J21" s="751"/>
      <c r="K21" s="751"/>
      <c r="L21" s="536"/>
      <c r="M21" s="612"/>
    </row>
    <row r="22" spans="1:15" ht="67.5" customHeight="1">
      <c r="A22" s="410"/>
      <c r="C22" s="764"/>
      <c r="D22" s="748" t="s">
        <v>493</v>
      </c>
      <c r="E22" s="749" t="str">
        <f>IF('Перечень тарифов'!E21="","наименование отсутствует","" &amp; 'Перечень тарифов'!E21 &amp; "")</f>
        <v>Тариф на транспортировку воды</v>
      </c>
      <c r="F22" s="750" t="str">
        <f>IF('Перечень тарифов'!J21="","наименование отсутствует","" &amp; 'Перечень тарифов'!J21 &amp; "")</f>
        <v>тариф на транспортировку воды</v>
      </c>
      <c r="G22" s="417"/>
      <c r="H22" s="665" t="s">
        <v>1264</v>
      </c>
      <c r="I22" s="665" t="s">
        <v>1265</v>
      </c>
      <c r="J22" s="671">
        <v>2075.92</v>
      </c>
      <c r="K22" s="417" t="s">
        <v>500</v>
      </c>
      <c r="L22" s="740" t="s">
        <v>653</v>
      </c>
      <c r="M22" s="612"/>
    </row>
    <row r="23" spans="1:15" ht="18.75">
      <c r="A23" s="410"/>
      <c r="C23" s="764"/>
      <c r="D23" s="748"/>
      <c r="E23" s="749"/>
      <c r="F23" s="750"/>
      <c r="G23" s="615"/>
      <c r="H23" s="609" t="s">
        <v>278</v>
      </c>
      <c r="I23" s="418"/>
      <c r="J23" s="418"/>
      <c r="K23" s="419"/>
      <c r="L23" s="742"/>
      <c r="M23" s="612"/>
    </row>
    <row r="24" spans="1:15" ht="18.75">
      <c r="A24" s="410"/>
      <c r="C24" s="86"/>
      <c r="D24" s="249" t="s">
        <v>71</v>
      </c>
      <c r="E24" s="751" t="s">
        <v>654</v>
      </c>
      <c r="F24" s="751"/>
      <c r="G24" s="751"/>
      <c r="H24" s="751"/>
      <c r="I24" s="751"/>
      <c r="J24" s="751"/>
      <c r="K24" s="751"/>
      <c r="L24" s="536"/>
      <c r="M24" s="612"/>
    </row>
    <row r="25" spans="1:15" ht="78.75" customHeight="1">
      <c r="A25" s="410"/>
      <c r="C25" s="764"/>
      <c r="D25" s="765" t="s">
        <v>494</v>
      </c>
      <c r="E25" s="749" t="str">
        <f>IF('Перечень тарифов'!E21="","наименование отсутствует","" &amp; 'Перечень тарифов'!E21 &amp; "")</f>
        <v>Тариф на транспортировку воды</v>
      </c>
      <c r="F25" s="750" t="str">
        <f>IF('Перечень тарифов'!J21="","наименование отсутствует","" &amp; 'Перечень тарифов'!J21 &amp; "")</f>
        <v>тариф на транспортировку воды</v>
      </c>
      <c r="G25" s="417"/>
      <c r="H25" s="667" t="s">
        <v>1264</v>
      </c>
      <c r="I25" s="665" t="s">
        <v>1265</v>
      </c>
      <c r="J25" s="671">
        <v>40</v>
      </c>
      <c r="K25" s="417" t="s">
        <v>500</v>
      </c>
      <c r="L25" s="740" t="s">
        <v>655</v>
      </c>
      <c r="M25" s="612"/>
    </row>
    <row r="26" spans="1:15" ht="18.75">
      <c r="A26" s="410"/>
      <c r="C26" s="764"/>
      <c r="D26" s="766"/>
      <c r="E26" s="749"/>
      <c r="F26" s="750"/>
      <c r="G26" s="615"/>
      <c r="H26" s="609" t="s">
        <v>278</v>
      </c>
      <c r="I26" s="418"/>
      <c r="J26" s="418"/>
      <c r="K26" s="419"/>
      <c r="L26" s="742"/>
      <c r="M26" s="612"/>
    </row>
    <row r="27" spans="1:15" ht="26.1" customHeight="1">
      <c r="A27" s="410"/>
      <c r="C27" s="86"/>
      <c r="D27" s="249" t="s">
        <v>72</v>
      </c>
      <c r="E27" s="751" t="s">
        <v>656</v>
      </c>
      <c r="F27" s="751"/>
      <c r="G27" s="751"/>
      <c r="H27" s="751"/>
      <c r="I27" s="751"/>
      <c r="J27" s="751"/>
      <c r="K27" s="751"/>
      <c r="L27" s="536"/>
      <c r="M27" s="612"/>
    </row>
    <row r="28" spans="1:15" ht="112.5" customHeight="1">
      <c r="A28" s="410"/>
      <c r="C28" s="764"/>
      <c r="D28" s="765" t="s">
        <v>495</v>
      </c>
      <c r="E28" s="749" t="str">
        <f>IF('Перечень тарифов'!E21="","наименование отсутствует","" &amp; 'Перечень тарифов'!E21 &amp; "")</f>
        <v>Тариф на транспортировку воды</v>
      </c>
      <c r="F28" s="750" t="str">
        <f>IF('Перечень тарифов'!J21="","наименование отсутствует","" &amp; 'Перечень тарифов'!J21 &amp; "")</f>
        <v>тариф на транспортировку воды</v>
      </c>
      <c r="G28" s="417"/>
      <c r="H28" s="667" t="s">
        <v>1264</v>
      </c>
      <c r="I28" s="665" t="s">
        <v>1265</v>
      </c>
      <c r="J28" s="671">
        <v>0</v>
      </c>
      <c r="K28" s="417" t="s">
        <v>500</v>
      </c>
      <c r="L28" s="740" t="s">
        <v>657</v>
      </c>
      <c r="M28" s="612"/>
      <c r="O28" s="315" t="s">
        <v>613</v>
      </c>
    </row>
    <row r="29" spans="1:15" ht="18.75">
      <c r="A29" s="410"/>
      <c r="C29" s="764"/>
      <c r="D29" s="766"/>
      <c r="E29" s="749"/>
      <c r="F29" s="750"/>
      <c r="G29" s="615"/>
      <c r="H29" s="609" t="s">
        <v>278</v>
      </c>
      <c r="I29" s="418"/>
      <c r="J29" s="418"/>
      <c r="K29" s="419"/>
      <c r="L29" s="742"/>
      <c r="M29" s="612"/>
    </row>
    <row r="30" spans="1:15" ht="25.5" customHeight="1">
      <c r="A30" s="410"/>
      <c r="B30" s="248">
        <v>3</v>
      </c>
      <c r="C30" s="86"/>
      <c r="D30" s="249" t="s">
        <v>186</v>
      </c>
      <c r="E30" s="751" t="s">
        <v>658</v>
      </c>
      <c r="F30" s="751"/>
      <c r="G30" s="751"/>
      <c r="H30" s="751"/>
      <c r="I30" s="751"/>
      <c r="J30" s="751"/>
      <c r="K30" s="751"/>
      <c r="L30" s="536"/>
      <c r="M30" s="612"/>
    </row>
    <row r="31" spans="1:15" ht="112.5" customHeight="1">
      <c r="A31" s="410"/>
      <c r="C31" s="764"/>
      <c r="D31" s="765" t="s">
        <v>659</v>
      </c>
      <c r="E31" s="749" t="str">
        <f>IF('Перечень тарифов'!E21="","наименование отсутствует","" &amp; 'Перечень тарифов'!E21 &amp; "")</f>
        <v>Тариф на транспортировку воды</v>
      </c>
      <c r="F31" s="750" t="str">
        <f>IF('Перечень тарифов'!J21="","наименование отсутствует","" &amp; 'Перечень тарифов'!J21 &amp; "")</f>
        <v>тариф на транспортировку воды</v>
      </c>
      <c r="G31" s="417"/>
      <c r="H31" s="667" t="s">
        <v>1264</v>
      </c>
      <c r="I31" s="665" t="s">
        <v>1265</v>
      </c>
      <c r="J31" s="671">
        <v>0</v>
      </c>
      <c r="K31" s="417" t="s">
        <v>500</v>
      </c>
      <c r="L31" s="740" t="s">
        <v>660</v>
      </c>
      <c r="M31" s="612"/>
    </row>
    <row r="32" spans="1:15" ht="18.75">
      <c r="A32" s="410"/>
      <c r="C32" s="764"/>
      <c r="D32" s="766"/>
      <c r="E32" s="749"/>
      <c r="F32" s="750"/>
      <c r="G32" s="615"/>
      <c r="H32" s="609" t="s">
        <v>278</v>
      </c>
      <c r="I32" s="418"/>
      <c r="J32" s="418"/>
      <c r="K32" s="419"/>
      <c r="L32" s="742"/>
      <c r="M32" s="612"/>
    </row>
    <row r="33" spans="1:15" s="228" customFormat="1" ht="3" customHeight="1">
      <c r="A33" s="410"/>
      <c r="D33" s="626"/>
      <c r="E33" s="626"/>
      <c r="F33" s="626"/>
      <c r="G33" s="626"/>
      <c r="H33" s="626"/>
      <c r="I33" s="626"/>
      <c r="J33" s="626"/>
      <c r="K33" s="626"/>
      <c r="L33" s="626"/>
      <c r="N33" s="412"/>
      <c r="O33" s="412"/>
    </row>
    <row r="34" spans="1:15" ht="24.75" customHeight="1">
      <c r="D34" s="420">
        <v>1</v>
      </c>
      <c r="E34" s="730" t="s">
        <v>694</v>
      </c>
      <c r="F34" s="730"/>
      <c r="G34" s="730"/>
      <c r="H34" s="730"/>
      <c r="I34" s="730"/>
      <c r="J34" s="730"/>
      <c r="K34" s="730"/>
      <c r="L34" s="730"/>
    </row>
  </sheetData>
  <sheetProtection password="FA9C" sheet="1" objects="1" scenarios="1" formatColumns="0" formatRows="0"/>
  <mergeCells count="48"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1 L28 L25 L22 L16:L1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1:I31 H28:I28 H25:I25 H22:I22 H17:I17"/>
    <dataValidation type="decimal" allowBlank="1" showErrorMessage="1" errorTitle="Ошибка" error="Допускается ввод только действительных чисел!" sqref="J31 J28 J25 J2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0 K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0" location="'Форма 2.14.1'!$K$20" tooltip="Кликните по гиперссылке, чтобы перейти по гиперссылке или отредактировать её" display="https://portal.eias.ru/Portal/DownloadPage.aspx?type=12&amp;guid=26fa26bf-b260-43f0-99e6-185178f3c5a3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96</v>
      </c>
    </row>
    <row r="2" spans="1:20" ht="22.5">
      <c r="F2" s="731" t="s">
        <v>525</v>
      </c>
      <c r="G2" s="732"/>
      <c r="H2" s="733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19" t="s">
        <v>496</v>
      </c>
      <c r="G4" s="719"/>
      <c r="H4" s="719"/>
      <c r="I4" s="734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34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26.04.2022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35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35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35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35"/>
      <c r="B11" s="735">
        <v>1</v>
      </c>
      <c r="C11" s="464"/>
      <c r="D11" s="464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35"/>
      <c r="B12" s="735"/>
      <c r="C12" s="735">
        <v>1</v>
      </c>
      <c r="D12" s="464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35"/>
      <c r="B13" s="735"/>
      <c r="C13" s="735"/>
      <c r="D13" s="464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36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35"/>
      <c r="B14" s="735"/>
      <c r="C14" s="735"/>
      <c r="D14" s="464"/>
      <c r="F14" s="460"/>
      <c r="G14" s="162" t="s">
        <v>4</v>
      </c>
      <c r="H14" s="465"/>
      <c r="I14" s="736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35"/>
      <c r="B15" s="735"/>
      <c r="C15" s="464"/>
      <c r="D15" s="464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35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30" t="s">
        <v>631</v>
      </c>
      <c r="H19" s="730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/>
    <row r="2" spans="7:34" hidden="1"/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31" t="s">
        <v>663</v>
      </c>
      <c r="M5" s="732"/>
      <c r="N5" s="732"/>
      <c r="O5" s="732"/>
      <c r="P5" s="732"/>
      <c r="Q5" s="732"/>
      <c r="R5" s="732"/>
      <c r="S5" s="732"/>
      <c r="T5" s="732"/>
      <c r="U5" s="733"/>
      <c r="V5" s="577"/>
    </row>
    <row r="6" spans="7:34" s="450" customFormat="1" ht="3" customHeight="1">
      <c r="G6" s="451"/>
      <c r="H6" s="451"/>
      <c r="L6" s="449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341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</row>
    <row r="7" spans="7:34" s="452" customFormat="1" ht="5.25" hidden="1">
      <c r="L7" s="617"/>
      <c r="M7" s="618"/>
      <c r="O7" s="775"/>
      <c r="P7" s="775"/>
      <c r="Q7" s="775"/>
      <c r="R7" s="775"/>
      <c r="S7" s="775"/>
      <c r="T7" s="775"/>
      <c r="U7" s="775"/>
      <c r="V7" s="775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57" t="str">
        <f>IF(datePr_ch="",IF(datePr="","",datePr),datePr_ch)</f>
        <v>26.04.2022</v>
      </c>
      <c r="P8" s="757"/>
      <c r="Q8" s="757"/>
      <c r="R8" s="757"/>
      <c r="S8" s="757"/>
      <c r="T8" s="757"/>
      <c r="U8" s="757"/>
      <c r="V8" s="757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57" t="str">
        <f>IF(numberPr_ch="",IF(numberPr="","",numberPr),numberPr_ch)</f>
        <v>152</v>
      </c>
      <c r="P9" s="757"/>
      <c r="Q9" s="757"/>
      <c r="R9" s="757"/>
      <c r="S9" s="757"/>
      <c r="T9" s="757"/>
      <c r="U9" s="757"/>
      <c r="V9" s="757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775"/>
      <c r="P10" s="775"/>
      <c r="Q10" s="775"/>
      <c r="R10" s="775"/>
      <c r="S10" s="775"/>
      <c r="T10" s="775"/>
      <c r="U10" s="775"/>
      <c r="V10" s="775"/>
      <c r="W10" s="339"/>
    </row>
    <row r="11" spans="7:34" s="253" customFormat="1" ht="3" hidden="1" customHeight="1">
      <c r="G11" s="252"/>
      <c r="H11" s="252"/>
      <c r="L11" s="721"/>
      <c r="M11" s="721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776"/>
      <c r="P12" s="776"/>
      <c r="Q12" s="776"/>
      <c r="R12" s="776"/>
      <c r="S12" s="776"/>
      <c r="T12" s="776"/>
      <c r="U12" s="776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19" t="s">
        <v>496</v>
      </c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9" t="s">
        <v>497</v>
      </c>
    </row>
    <row r="14" spans="7:34" ht="15" customHeight="1">
      <c r="J14" s="86"/>
      <c r="K14" s="86"/>
      <c r="L14" s="719" t="s">
        <v>95</v>
      </c>
      <c r="M14" s="719" t="s">
        <v>423</v>
      </c>
      <c r="N14" s="719"/>
      <c r="O14" s="772" t="s">
        <v>501</v>
      </c>
      <c r="P14" s="772"/>
      <c r="Q14" s="772"/>
      <c r="R14" s="772"/>
      <c r="S14" s="772"/>
      <c r="T14" s="772"/>
      <c r="U14" s="719" t="s">
        <v>341</v>
      </c>
      <c r="V14" s="770" t="s">
        <v>278</v>
      </c>
      <c r="W14" s="719"/>
    </row>
    <row r="15" spans="7:34" ht="14.25" customHeight="1">
      <c r="J15" s="86"/>
      <c r="K15" s="86"/>
      <c r="L15" s="719"/>
      <c r="M15" s="719"/>
      <c r="N15" s="719"/>
      <c r="O15" s="250" t="s">
        <v>502</v>
      </c>
      <c r="P15" s="782" t="s">
        <v>274</v>
      </c>
      <c r="Q15" s="782"/>
      <c r="R15" s="722" t="s">
        <v>503</v>
      </c>
      <c r="S15" s="722"/>
      <c r="T15" s="722"/>
      <c r="U15" s="719"/>
      <c r="V15" s="770"/>
      <c r="W15" s="719"/>
    </row>
    <row r="16" spans="7:34" ht="33.75" customHeight="1">
      <c r="J16" s="86"/>
      <c r="K16" s="86"/>
      <c r="L16" s="719"/>
      <c r="M16" s="719"/>
      <c r="N16" s="719"/>
      <c r="O16" s="422" t="s">
        <v>504</v>
      </c>
      <c r="P16" s="423" t="s">
        <v>505</v>
      </c>
      <c r="Q16" s="423" t="s">
        <v>403</v>
      </c>
      <c r="R16" s="424" t="s">
        <v>277</v>
      </c>
      <c r="S16" s="777" t="s">
        <v>276</v>
      </c>
      <c r="T16" s="777"/>
      <c r="U16" s="719"/>
      <c r="V16" s="770"/>
      <c r="W16" s="719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780">
        <f ca="1">OFFSET(S17,0,-1)+1</f>
        <v>7</v>
      </c>
      <c r="T17" s="780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781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79"/>
      <c r="P18" s="779"/>
      <c r="Q18" s="779"/>
      <c r="R18" s="779"/>
      <c r="S18" s="779"/>
      <c r="T18" s="779"/>
      <c r="U18" s="779"/>
      <c r="V18" s="779"/>
      <c r="W18" s="584" t="s">
        <v>665</v>
      </c>
    </row>
    <row r="19" spans="1:35" ht="22.5">
      <c r="A19" s="781"/>
      <c r="B19" s="781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778"/>
      <c r="P19" s="778"/>
      <c r="Q19" s="778"/>
      <c r="R19" s="778"/>
      <c r="S19" s="778"/>
      <c r="T19" s="778"/>
      <c r="U19" s="778"/>
      <c r="V19" s="778"/>
      <c r="W19" s="284" t="s">
        <v>511</v>
      </c>
    </row>
    <row r="20" spans="1:35" ht="45">
      <c r="A20" s="781"/>
      <c r="B20" s="781"/>
      <c r="C20" s="781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778"/>
      <c r="P20" s="778"/>
      <c r="Q20" s="778"/>
      <c r="R20" s="778"/>
      <c r="S20" s="778"/>
      <c r="T20" s="778"/>
      <c r="U20" s="778"/>
      <c r="V20" s="778"/>
      <c r="W20" s="284" t="s">
        <v>633</v>
      </c>
      <c r="AA20" s="315"/>
    </row>
    <row r="21" spans="1:35" ht="33.75">
      <c r="A21" s="781"/>
      <c r="B21" s="781"/>
      <c r="C21" s="781"/>
      <c r="D21" s="781">
        <v>1</v>
      </c>
      <c r="E21" s="340"/>
      <c r="F21" s="340"/>
      <c r="G21" s="340"/>
      <c r="H21" s="340"/>
      <c r="I21" s="776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774"/>
      <c r="P21" s="774"/>
      <c r="Q21" s="774"/>
      <c r="R21" s="774"/>
      <c r="S21" s="774"/>
      <c r="T21" s="774"/>
      <c r="U21" s="774"/>
      <c r="V21" s="774"/>
      <c r="W21" s="284" t="s">
        <v>634</v>
      </c>
      <c r="AA21" s="315"/>
    </row>
    <row r="22" spans="1:35" ht="33.75">
      <c r="A22" s="781"/>
      <c r="B22" s="781"/>
      <c r="C22" s="781"/>
      <c r="D22" s="781"/>
      <c r="E22" s="781">
        <v>1</v>
      </c>
      <c r="F22" s="340"/>
      <c r="G22" s="340"/>
      <c r="H22" s="340"/>
      <c r="I22" s="776"/>
      <c r="J22" s="776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773"/>
      <c r="P22" s="773"/>
      <c r="Q22" s="773"/>
      <c r="R22" s="773"/>
      <c r="S22" s="773"/>
      <c r="T22" s="773"/>
      <c r="U22" s="773"/>
      <c r="V22" s="773"/>
      <c r="W22" s="284" t="s">
        <v>512</v>
      </c>
      <c r="Y22" s="315" t="str">
        <f>strCheckUnique(Z22:Z25)</f>
        <v/>
      </c>
      <c r="AA22" s="315"/>
    </row>
    <row r="23" spans="1:35" ht="66" customHeight="1">
      <c r="A23" s="781"/>
      <c r="B23" s="781"/>
      <c r="C23" s="781"/>
      <c r="D23" s="781"/>
      <c r="E23" s="781"/>
      <c r="F23" s="338">
        <v>1</v>
      </c>
      <c r="G23" s="338"/>
      <c r="H23" s="338"/>
      <c r="I23" s="776"/>
      <c r="J23" s="776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784"/>
      <c r="O23" s="191"/>
      <c r="P23" s="191"/>
      <c r="Q23" s="191"/>
      <c r="R23" s="771"/>
      <c r="S23" s="783" t="s">
        <v>87</v>
      </c>
      <c r="T23" s="771"/>
      <c r="U23" s="783" t="s">
        <v>88</v>
      </c>
      <c r="V23" s="280"/>
      <c r="W23" s="767" t="s">
        <v>666</v>
      </c>
      <c r="X23" s="583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781"/>
      <c r="B24" s="781"/>
      <c r="C24" s="781"/>
      <c r="D24" s="781"/>
      <c r="E24" s="781"/>
      <c r="F24" s="338"/>
      <c r="G24" s="338"/>
      <c r="H24" s="338"/>
      <c r="I24" s="776"/>
      <c r="J24" s="776"/>
      <c r="K24" s="342"/>
      <c r="L24" s="170"/>
      <c r="M24" s="204"/>
      <c r="N24" s="784"/>
      <c r="O24" s="297"/>
      <c r="P24" s="294"/>
      <c r="Q24" s="295" t="str">
        <f>R23 &amp; "-" &amp; T23</f>
        <v>-</v>
      </c>
      <c r="R24" s="771"/>
      <c r="S24" s="783"/>
      <c r="T24" s="785"/>
      <c r="U24" s="783"/>
      <c r="V24" s="280"/>
      <c r="W24" s="768"/>
      <c r="AA24" s="315"/>
    </row>
    <row r="25" spans="1:35" customFormat="1" ht="15" customHeight="1">
      <c r="A25" s="781"/>
      <c r="B25" s="781"/>
      <c r="C25" s="781"/>
      <c r="D25" s="781"/>
      <c r="E25" s="781"/>
      <c r="F25" s="338"/>
      <c r="G25" s="338"/>
      <c r="H25" s="338"/>
      <c r="I25" s="776"/>
      <c r="J25" s="776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769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781"/>
      <c r="B26" s="781"/>
      <c r="C26" s="781"/>
      <c r="D26" s="781"/>
      <c r="E26" s="338"/>
      <c r="F26" s="340"/>
      <c r="G26" s="340"/>
      <c r="H26" s="340"/>
      <c r="I26" s="776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781"/>
      <c r="B27" s="781"/>
      <c r="C27" s="781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 ht="15" customHeight="1">
      <c r="A28" s="781"/>
      <c r="B28" s="781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 ht="15" customHeight="1">
      <c r="A29" s="781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 ht="15" customHeigh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30" t="s">
        <v>695</v>
      </c>
      <c r="N32" s="730"/>
      <c r="O32" s="730"/>
      <c r="P32" s="730"/>
      <c r="Q32" s="730"/>
      <c r="R32" s="730"/>
      <c r="S32" s="730"/>
      <c r="T32" s="730"/>
      <c r="U32" s="730"/>
      <c r="V32" s="730"/>
    </row>
  </sheetData>
  <sheetProtection password="FA9C" sheet="1" objects="1" scenarios="1" formatColumns="0" formatRows="0"/>
  <dataConsolidate link="1"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52</v>
      </c>
    </row>
    <row r="2" spans="1:20" ht="22.5">
      <c r="F2" s="731" t="s">
        <v>525</v>
      </c>
      <c r="G2" s="732"/>
      <c r="H2" s="733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19" t="s">
        <v>496</v>
      </c>
      <c r="G4" s="719"/>
      <c r="H4" s="719"/>
      <c r="I4" s="734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34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26.04.2022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35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35"/>
      <c r="B9" s="317"/>
      <c r="C9" s="317"/>
      <c r="D9" s="317"/>
      <c r="F9" s="457" t="str">
        <f>"3." &amp;mergeValue(A9)</f>
        <v>3.1</v>
      </c>
      <c r="G9" s="538" t="s">
        <v>529</v>
      </c>
      <c r="H9" s="441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35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35"/>
      <c r="B11" s="735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35"/>
      <c r="B12" s="735"/>
      <c r="C12" s="735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 t="str">
        <f>IF(Территории!H13="","","" &amp; Территории!H13 &amp; "")</f>
        <v>город Нижний Новгород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35"/>
      <c r="B13" s="735"/>
      <c r="C13" s="735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 t="str">
        <f>IF(Территории!R14="","","" &amp; Территории!R14 &amp; "")</f>
        <v>город Нижний Новгород (22701000)</v>
      </c>
      <c r="I13" s="678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67"/>
      <c r="G14" s="468"/>
      <c r="H14" s="469"/>
      <c r="I14" s="470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30" t="s">
        <v>631</v>
      </c>
      <c r="H15" s="730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AI29"/>
  <sheetViews>
    <sheetView showGridLines="0" topLeftCell="I4" zoomScaleNormal="100" workbookViewId="0">
      <selection activeCell="T23" sqref="T23:T24"/>
    </sheetView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31" t="s">
        <v>663</v>
      </c>
      <c r="M5" s="732"/>
      <c r="N5" s="732"/>
      <c r="O5" s="732"/>
      <c r="P5" s="732"/>
      <c r="Q5" s="732"/>
      <c r="R5" s="732"/>
      <c r="S5" s="732"/>
      <c r="T5" s="732"/>
      <c r="U5" s="733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775"/>
      <c r="P7" s="775"/>
      <c r="Q7" s="775"/>
      <c r="R7" s="775"/>
      <c r="S7" s="775"/>
      <c r="T7" s="775"/>
      <c r="U7" s="775"/>
      <c r="V7" s="775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57" t="str">
        <f>IF(datePr_ch="",IF(datePr="","",datePr),datePr_ch)</f>
        <v>26.04.2022</v>
      </c>
      <c r="P8" s="757"/>
      <c r="Q8" s="757"/>
      <c r="R8" s="757"/>
      <c r="S8" s="757"/>
      <c r="T8" s="757"/>
      <c r="U8" s="757"/>
      <c r="V8" s="757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57" t="str">
        <f>IF(numberPr_ch="",IF(numberPr="","",numberPr),numberPr_ch)</f>
        <v>152</v>
      </c>
      <c r="P9" s="757"/>
      <c r="Q9" s="757"/>
      <c r="R9" s="757"/>
      <c r="S9" s="757"/>
      <c r="T9" s="757"/>
      <c r="U9" s="757"/>
      <c r="V9" s="757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775"/>
      <c r="P10" s="775"/>
      <c r="Q10" s="775"/>
      <c r="R10" s="775"/>
      <c r="S10" s="775"/>
      <c r="T10" s="775"/>
      <c r="U10" s="775"/>
      <c r="V10" s="775"/>
      <c r="W10" s="339"/>
    </row>
    <row r="11" spans="7:34" s="253" customFormat="1" ht="15.75" hidden="1" customHeight="1">
      <c r="G11" s="252"/>
      <c r="H11" s="252"/>
      <c r="L11" s="721"/>
      <c r="M11" s="721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776"/>
      <c r="P12" s="776"/>
      <c r="Q12" s="776"/>
      <c r="R12" s="776"/>
      <c r="S12" s="776"/>
      <c r="T12" s="776"/>
      <c r="U12" s="776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19" t="s">
        <v>496</v>
      </c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9" t="s">
        <v>497</v>
      </c>
    </row>
    <row r="14" spans="7:34" ht="15" customHeight="1">
      <c r="J14" s="86"/>
      <c r="K14" s="86"/>
      <c r="L14" s="719" t="s">
        <v>95</v>
      </c>
      <c r="M14" s="719" t="s">
        <v>423</v>
      </c>
      <c r="N14" s="719"/>
      <c r="O14" s="772" t="s">
        <v>501</v>
      </c>
      <c r="P14" s="772"/>
      <c r="Q14" s="772"/>
      <c r="R14" s="772"/>
      <c r="S14" s="772"/>
      <c r="T14" s="772"/>
      <c r="U14" s="719" t="s">
        <v>341</v>
      </c>
      <c r="V14" s="770" t="s">
        <v>278</v>
      </c>
      <c r="W14" s="719"/>
    </row>
    <row r="15" spans="7:34" ht="14.25" customHeight="1">
      <c r="J15" s="86"/>
      <c r="K15" s="86"/>
      <c r="L15" s="719"/>
      <c r="M15" s="719"/>
      <c r="N15" s="719"/>
      <c r="O15" s="250" t="s">
        <v>502</v>
      </c>
      <c r="P15" s="782" t="s">
        <v>274</v>
      </c>
      <c r="Q15" s="782"/>
      <c r="R15" s="722" t="s">
        <v>503</v>
      </c>
      <c r="S15" s="722"/>
      <c r="T15" s="722"/>
      <c r="U15" s="719"/>
      <c r="V15" s="770"/>
      <c r="W15" s="719"/>
    </row>
    <row r="16" spans="7:34" ht="33.75" customHeight="1">
      <c r="J16" s="86"/>
      <c r="K16" s="86"/>
      <c r="L16" s="719"/>
      <c r="M16" s="719"/>
      <c r="N16" s="719"/>
      <c r="O16" s="422" t="s">
        <v>504</v>
      </c>
      <c r="P16" s="423" t="s">
        <v>505</v>
      </c>
      <c r="Q16" s="423" t="s">
        <v>403</v>
      </c>
      <c r="R16" s="424" t="s">
        <v>277</v>
      </c>
      <c r="S16" s="777" t="s">
        <v>276</v>
      </c>
      <c r="T16" s="777"/>
      <c r="U16" s="719"/>
      <c r="V16" s="770"/>
      <c r="W16" s="719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780">
        <f ca="1">OFFSET(S17,0,-1)+1</f>
        <v>7</v>
      </c>
      <c r="T17" s="780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781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79" t="str">
        <f>IF('Перечень тарифов'!J21="","","" &amp; 'Перечень тарифов'!J21 &amp; "")</f>
        <v>тариф на транспортировку воды</v>
      </c>
      <c r="P18" s="779"/>
      <c r="Q18" s="779"/>
      <c r="R18" s="779"/>
      <c r="S18" s="779"/>
      <c r="T18" s="779"/>
      <c r="U18" s="779"/>
      <c r="V18" s="779"/>
      <c r="W18" s="584" t="s">
        <v>665</v>
      </c>
    </row>
    <row r="19" spans="1:35" hidden="1">
      <c r="A19" s="781"/>
      <c r="B19" s="781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/>
      <c r="N19" s="283"/>
      <c r="O19" s="778"/>
      <c r="P19" s="778"/>
      <c r="Q19" s="778"/>
      <c r="R19" s="778"/>
      <c r="S19" s="778"/>
      <c r="T19" s="778"/>
      <c r="U19" s="778"/>
      <c r="V19" s="778"/>
      <c r="W19" s="284"/>
    </row>
    <row r="20" spans="1:35" hidden="1">
      <c r="A20" s="781"/>
      <c r="B20" s="781"/>
      <c r="C20" s="781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/>
      <c r="N20" s="283"/>
      <c r="O20" s="778"/>
      <c r="P20" s="778"/>
      <c r="Q20" s="778"/>
      <c r="R20" s="778"/>
      <c r="S20" s="778"/>
      <c r="T20" s="778"/>
      <c r="U20" s="778"/>
      <c r="V20" s="778"/>
      <c r="W20" s="284"/>
      <c r="AA20" s="315"/>
    </row>
    <row r="21" spans="1:35" ht="33.75">
      <c r="A21" s="781"/>
      <c r="B21" s="781"/>
      <c r="C21" s="781"/>
      <c r="D21" s="781">
        <v>1</v>
      </c>
      <c r="E21" s="408"/>
      <c r="F21" s="408"/>
      <c r="G21" s="408"/>
      <c r="H21" s="408"/>
      <c r="I21" s="776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774"/>
      <c r="P21" s="774"/>
      <c r="Q21" s="774"/>
      <c r="R21" s="774"/>
      <c r="S21" s="774"/>
      <c r="T21" s="774"/>
      <c r="U21" s="774"/>
      <c r="V21" s="774"/>
      <c r="W21" s="284" t="s">
        <v>634</v>
      </c>
      <c r="AA21" s="315"/>
    </row>
    <row r="22" spans="1:35" ht="33.75">
      <c r="A22" s="781"/>
      <c r="B22" s="781"/>
      <c r="C22" s="781"/>
      <c r="D22" s="781"/>
      <c r="E22" s="781">
        <v>1</v>
      </c>
      <c r="F22" s="408"/>
      <c r="G22" s="408"/>
      <c r="H22" s="408"/>
      <c r="I22" s="776"/>
      <c r="J22" s="776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773" t="s">
        <v>3</v>
      </c>
      <c r="P22" s="773"/>
      <c r="Q22" s="773"/>
      <c r="R22" s="773"/>
      <c r="S22" s="773"/>
      <c r="T22" s="773"/>
      <c r="U22" s="773"/>
      <c r="V22" s="773"/>
      <c r="W22" s="284" t="s">
        <v>512</v>
      </c>
      <c r="Y22" s="315" t="str">
        <f>strCheckUnique(Z22:Z25)</f>
        <v/>
      </c>
      <c r="AA22" s="315"/>
    </row>
    <row r="23" spans="1:35" ht="66" customHeight="1">
      <c r="A23" s="781"/>
      <c r="B23" s="781"/>
      <c r="C23" s="781"/>
      <c r="D23" s="781"/>
      <c r="E23" s="781"/>
      <c r="F23" s="338">
        <v>1</v>
      </c>
      <c r="G23" s="338"/>
      <c r="H23" s="338"/>
      <c r="I23" s="776"/>
      <c r="J23" s="776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784"/>
      <c r="O23" s="891">
        <v>51.9</v>
      </c>
      <c r="P23" s="191"/>
      <c r="Q23" s="191"/>
      <c r="R23" s="771" t="s">
        <v>1264</v>
      </c>
      <c r="S23" s="783" t="s">
        <v>87</v>
      </c>
      <c r="T23" s="771" t="s">
        <v>1265</v>
      </c>
      <c r="U23" s="783" t="s">
        <v>88</v>
      </c>
      <c r="V23" s="280"/>
      <c r="W23" s="767" t="s">
        <v>666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781"/>
      <c r="B24" s="781"/>
      <c r="C24" s="781"/>
      <c r="D24" s="781"/>
      <c r="E24" s="781"/>
      <c r="F24" s="338"/>
      <c r="G24" s="338"/>
      <c r="H24" s="338"/>
      <c r="I24" s="776"/>
      <c r="J24" s="776"/>
      <c r="K24" s="342"/>
      <c r="L24" s="170"/>
      <c r="M24" s="204"/>
      <c r="N24" s="784"/>
      <c r="O24" s="297"/>
      <c r="P24" s="294"/>
      <c r="Q24" s="295" t="str">
        <f>R23 &amp; "-" &amp; T23</f>
        <v>01.01.2023-31.12.2023</v>
      </c>
      <c r="R24" s="771"/>
      <c r="S24" s="783"/>
      <c r="T24" s="785"/>
      <c r="U24" s="783"/>
      <c r="V24" s="280"/>
      <c r="W24" s="768"/>
      <c r="AA24" s="315"/>
    </row>
    <row r="25" spans="1:35" customFormat="1" ht="15" customHeight="1">
      <c r="A25" s="781"/>
      <c r="B25" s="781"/>
      <c r="C25" s="781"/>
      <c r="D25" s="781"/>
      <c r="E25" s="781"/>
      <c r="F25" s="338"/>
      <c r="G25" s="338"/>
      <c r="H25" s="338"/>
      <c r="I25" s="776"/>
      <c r="J25" s="776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769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781"/>
      <c r="B26" s="781"/>
      <c r="C26" s="781"/>
      <c r="D26" s="781"/>
      <c r="E26" s="338"/>
      <c r="F26" s="408"/>
      <c r="G26" s="408"/>
      <c r="H26" s="408"/>
      <c r="I26" s="776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781"/>
      <c r="B27" s="781"/>
      <c r="C27" s="781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ht="3" customHeight="1"/>
    <row r="29" spans="1:35" ht="48.95" customHeight="1">
      <c r="L29" s="616">
        <v>1</v>
      </c>
      <c r="M29" s="730" t="s">
        <v>695</v>
      </c>
      <c r="N29" s="730"/>
      <c r="O29" s="730"/>
      <c r="P29" s="730"/>
      <c r="Q29" s="730"/>
      <c r="R29" s="730"/>
      <c r="S29" s="730"/>
      <c r="T29" s="730"/>
      <c r="U29" s="730"/>
      <c r="V29" s="730"/>
    </row>
  </sheetData>
  <sheetProtection password="FA9C" sheet="1" objects="1" scenarios="1" formatColumns="0" formatRows="0"/>
  <dataConsolidate link="1"/>
  <mergeCells count="38">
    <mergeCell ref="L14:L16"/>
    <mergeCell ref="M14:M16"/>
    <mergeCell ref="O19:V19"/>
    <mergeCell ref="A18:A27"/>
    <mergeCell ref="B19:B27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29:V29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8">
    <dataValidation allowBlank="1" sqref="S25:S27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53</v>
      </c>
    </row>
    <row r="2" spans="1:20" ht="22.5">
      <c r="F2" s="731" t="s">
        <v>525</v>
      </c>
      <c r="G2" s="732"/>
      <c r="H2" s="733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19" t="s">
        <v>496</v>
      </c>
      <c r="G4" s="719"/>
      <c r="H4" s="719"/>
      <c r="I4" s="734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34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26.04.2022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35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35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35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35"/>
      <c r="B11" s="735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35"/>
      <c r="B12" s="735"/>
      <c r="C12" s="735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35"/>
      <c r="B13" s="735"/>
      <c r="C13" s="735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36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35"/>
      <c r="B14" s="735"/>
      <c r="C14" s="735"/>
      <c r="D14" s="466"/>
      <c r="F14" s="460"/>
      <c r="G14" s="162" t="s">
        <v>4</v>
      </c>
      <c r="H14" s="465"/>
      <c r="I14" s="736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35"/>
      <c r="B15" s="735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35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30" t="s">
        <v>631</v>
      </c>
      <c r="H19" s="730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31" t="s">
        <v>664</v>
      </c>
      <c r="M5" s="732"/>
      <c r="N5" s="732"/>
      <c r="O5" s="732"/>
      <c r="P5" s="732"/>
      <c r="Q5" s="732"/>
      <c r="R5" s="732"/>
      <c r="S5" s="732"/>
      <c r="T5" s="732"/>
      <c r="U5" s="733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775"/>
      <c r="P7" s="775"/>
      <c r="Q7" s="775"/>
      <c r="R7" s="775"/>
      <c r="S7" s="775"/>
      <c r="T7" s="775"/>
      <c r="U7" s="775"/>
      <c r="V7" s="775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57" t="str">
        <f>IF(datePr_ch="",IF(datePr="","",datePr),datePr_ch)</f>
        <v>26.04.2022</v>
      </c>
      <c r="P8" s="757"/>
      <c r="Q8" s="757"/>
      <c r="R8" s="757"/>
      <c r="S8" s="757"/>
      <c r="T8" s="757"/>
      <c r="U8" s="757"/>
      <c r="V8" s="757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57" t="str">
        <f>IF(numberPr_ch="",IF(numberPr="","",numberPr),numberPr_ch)</f>
        <v>152</v>
      </c>
      <c r="P9" s="757"/>
      <c r="Q9" s="757"/>
      <c r="R9" s="757"/>
      <c r="S9" s="757"/>
      <c r="T9" s="757"/>
      <c r="U9" s="757"/>
      <c r="V9" s="757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775"/>
      <c r="P10" s="775"/>
      <c r="Q10" s="775"/>
      <c r="R10" s="775"/>
      <c r="S10" s="775"/>
      <c r="T10" s="775"/>
      <c r="U10" s="775"/>
      <c r="V10" s="775"/>
      <c r="W10" s="339"/>
    </row>
    <row r="11" spans="7:34" s="253" customFormat="1" ht="15.75" hidden="1" customHeight="1">
      <c r="G11" s="252"/>
      <c r="H11" s="252"/>
      <c r="L11" s="721"/>
      <c r="M11" s="721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776"/>
      <c r="P12" s="776"/>
      <c r="Q12" s="776"/>
      <c r="R12" s="776"/>
      <c r="S12" s="776"/>
      <c r="T12" s="776"/>
      <c r="U12" s="776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19" t="s">
        <v>496</v>
      </c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9" t="s">
        <v>497</v>
      </c>
    </row>
    <row r="14" spans="7:34" ht="15" customHeight="1">
      <c r="J14" s="86"/>
      <c r="K14" s="86"/>
      <c r="L14" s="719" t="s">
        <v>95</v>
      </c>
      <c r="M14" s="719" t="s">
        <v>423</v>
      </c>
      <c r="N14" s="719"/>
      <c r="O14" s="772" t="s">
        <v>501</v>
      </c>
      <c r="P14" s="772"/>
      <c r="Q14" s="772"/>
      <c r="R14" s="772"/>
      <c r="S14" s="772"/>
      <c r="T14" s="772"/>
      <c r="U14" s="719" t="s">
        <v>341</v>
      </c>
      <c r="V14" s="770" t="s">
        <v>278</v>
      </c>
      <c r="W14" s="719"/>
    </row>
    <row r="15" spans="7:34" ht="14.25" customHeight="1">
      <c r="J15" s="86"/>
      <c r="K15" s="86"/>
      <c r="L15" s="719"/>
      <c r="M15" s="719"/>
      <c r="N15" s="719"/>
      <c r="O15" s="250" t="s">
        <v>502</v>
      </c>
      <c r="P15" s="782" t="s">
        <v>274</v>
      </c>
      <c r="Q15" s="782"/>
      <c r="R15" s="722" t="s">
        <v>503</v>
      </c>
      <c r="S15" s="722"/>
      <c r="T15" s="722"/>
      <c r="U15" s="719"/>
      <c r="V15" s="770"/>
      <c r="W15" s="719"/>
    </row>
    <row r="16" spans="7:34" ht="33.75" customHeight="1">
      <c r="J16" s="86"/>
      <c r="K16" s="86"/>
      <c r="L16" s="719"/>
      <c r="M16" s="719"/>
      <c r="N16" s="719"/>
      <c r="O16" s="422" t="s">
        <v>504</v>
      </c>
      <c r="P16" s="423" t="s">
        <v>505</v>
      </c>
      <c r="Q16" s="423" t="s">
        <v>403</v>
      </c>
      <c r="R16" s="424" t="s">
        <v>277</v>
      </c>
      <c r="S16" s="777" t="s">
        <v>276</v>
      </c>
      <c r="T16" s="777"/>
      <c r="U16" s="719"/>
      <c r="V16" s="770"/>
      <c r="W16" s="719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780">
        <f ca="1">OFFSET(S17,0,-1)+1</f>
        <v>7</v>
      </c>
      <c r="T17" s="780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781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79"/>
      <c r="P18" s="779"/>
      <c r="Q18" s="779"/>
      <c r="R18" s="779"/>
      <c r="S18" s="779"/>
      <c r="T18" s="779"/>
      <c r="U18" s="779"/>
      <c r="V18" s="779"/>
      <c r="W18" s="584" t="s">
        <v>665</v>
      </c>
    </row>
    <row r="19" spans="1:35" ht="22.5">
      <c r="A19" s="781"/>
      <c r="B19" s="781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778"/>
      <c r="P19" s="778"/>
      <c r="Q19" s="778"/>
      <c r="R19" s="778"/>
      <c r="S19" s="778"/>
      <c r="T19" s="778"/>
      <c r="U19" s="778"/>
      <c r="V19" s="778"/>
      <c r="W19" s="284" t="s">
        <v>511</v>
      </c>
    </row>
    <row r="20" spans="1:35" ht="45">
      <c r="A20" s="781"/>
      <c r="B20" s="781"/>
      <c r="C20" s="781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778"/>
      <c r="P20" s="778"/>
      <c r="Q20" s="778"/>
      <c r="R20" s="778"/>
      <c r="S20" s="778"/>
      <c r="T20" s="778"/>
      <c r="U20" s="778"/>
      <c r="V20" s="778"/>
      <c r="W20" s="284" t="s">
        <v>633</v>
      </c>
      <c r="AA20" s="315"/>
    </row>
    <row r="21" spans="1:35" ht="33.75">
      <c r="A21" s="781"/>
      <c r="B21" s="781"/>
      <c r="C21" s="781"/>
      <c r="D21" s="781">
        <v>1</v>
      </c>
      <c r="E21" s="408"/>
      <c r="F21" s="408"/>
      <c r="G21" s="408"/>
      <c r="H21" s="408"/>
      <c r="I21" s="776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774"/>
      <c r="P21" s="774"/>
      <c r="Q21" s="774"/>
      <c r="R21" s="774"/>
      <c r="S21" s="774"/>
      <c r="T21" s="774"/>
      <c r="U21" s="774"/>
      <c r="V21" s="774"/>
      <c r="W21" s="284" t="s">
        <v>634</v>
      </c>
      <c r="AA21" s="315"/>
    </row>
    <row r="22" spans="1:35" ht="33.75">
      <c r="A22" s="781"/>
      <c r="B22" s="781"/>
      <c r="C22" s="781"/>
      <c r="D22" s="781"/>
      <c r="E22" s="781">
        <v>1</v>
      </c>
      <c r="F22" s="408"/>
      <c r="G22" s="408"/>
      <c r="H22" s="408"/>
      <c r="I22" s="776"/>
      <c r="J22" s="776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773"/>
      <c r="P22" s="773"/>
      <c r="Q22" s="773"/>
      <c r="R22" s="773"/>
      <c r="S22" s="773"/>
      <c r="T22" s="773"/>
      <c r="U22" s="773"/>
      <c r="V22" s="773"/>
      <c r="W22" s="284" t="s">
        <v>512</v>
      </c>
      <c r="Y22" s="315" t="str">
        <f>strCheckUnique(Z22:Z25)</f>
        <v/>
      </c>
      <c r="AA22" s="315"/>
    </row>
    <row r="23" spans="1:35" ht="66" customHeight="1">
      <c r="A23" s="781"/>
      <c r="B23" s="781"/>
      <c r="C23" s="781"/>
      <c r="D23" s="781"/>
      <c r="E23" s="781"/>
      <c r="F23" s="338">
        <v>1</v>
      </c>
      <c r="G23" s="338"/>
      <c r="H23" s="338"/>
      <c r="I23" s="776"/>
      <c r="J23" s="776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784"/>
      <c r="O23" s="191"/>
      <c r="P23" s="191"/>
      <c r="Q23" s="191"/>
      <c r="R23" s="771"/>
      <c r="S23" s="783" t="s">
        <v>87</v>
      </c>
      <c r="T23" s="771"/>
      <c r="U23" s="783" t="s">
        <v>88</v>
      </c>
      <c r="V23" s="280"/>
      <c r="W23" s="767" t="s">
        <v>666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781"/>
      <c r="B24" s="781"/>
      <c r="C24" s="781"/>
      <c r="D24" s="781"/>
      <c r="E24" s="781"/>
      <c r="F24" s="338"/>
      <c r="G24" s="338"/>
      <c r="H24" s="338"/>
      <c r="I24" s="776"/>
      <c r="J24" s="776"/>
      <c r="K24" s="342"/>
      <c r="L24" s="170"/>
      <c r="M24" s="204"/>
      <c r="N24" s="784"/>
      <c r="O24" s="297"/>
      <c r="P24" s="294"/>
      <c r="Q24" s="295" t="str">
        <f>R23 &amp; "-" &amp; T23</f>
        <v>-</v>
      </c>
      <c r="R24" s="771"/>
      <c r="S24" s="783"/>
      <c r="T24" s="785"/>
      <c r="U24" s="783"/>
      <c r="V24" s="280"/>
      <c r="W24" s="768"/>
      <c r="AA24" s="315"/>
    </row>
    <row r="25" spans="1:35" customFormat="1" ht="15" customHeight="1">
      <c r="A25" s="781"/>
      <c r="B25" s="781"/>
      <c r="C25" s="781"/>
      <c r="D25" s="781"/>
      <c r="E25" s="781"/>
      <c r="F25" s="338"/>
      <c r="G25" s="338"/>
      <c r="H25" s="338"/>
      <c r="I25" s="776"/>
      <c r="J25" s="776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769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>
      <c r="A26" s="781"/>
      <c r="B26" s="781"/>
      <c r="C26" s="781"/>
      <c r="D26" s="781"/>
      <c r="E26" s="338"/>
      <c r="F26" s="408"/>
      <c r="G26" s="408"/>
      <c r="H26" s="408"/>
      <c r="I26" s="776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>
      <c r="A27" s="781"/>
      <c r="B27" s="781"/>
      <c r="C27" s="781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>
      <c r="A28" s="781"/>
      <c r="B28" s="781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>
      <c r="A29" s="781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30" t="s">
        <v>695</v>
      </c>
      <c r="N32" s="730"/>
      <c r="O32" s="730"/>
      <c r="P32" s="730"/>
      <c r="Q32" s="730"/>
      <c r="R32" s="730"/>
      <c r="S32" s="730"/>
      <c r="T32" s="730"/>
      <c r="U32" s="730"/>
      <c r="V32" s="730"/>
    </row>
  </sheetData>
  <sheetProtection password="FA9C" sheet="1" objects="1" scenarios="1" formatColumns="0" formatRows="0"/>
  <dataConsolidate link="1"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8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5_4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54</v>
      </c>
    </row>
    <row r="2" spans="1:20" ht="22.5">
      <c r="F2" s="731" t="s">
        <v>525</v>
      </c>
      <c r="G2" s="732"/>
      <c r="H2" s="733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19" t="s">
        <v>496</v>
      </c>
      <c r="G4" s="719"/>
      <c r="H4" s="719"/>
      <c r="I4" s="734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34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26.04.2022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35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35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35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35"/>
      <c r="B11" s="735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35"/>
      <c r="B12" s="735"/>
      <c r="C12" s="735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35"/>
      <c r="B13" s="735"/>
      <c r="C13" s="735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36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35"/>
      <c r="B14" s="735"/>
      <c r="C14" s="735"/>
      <c r="D14" s="466"/>
      <c r="F14" s="460"/>
      <c r="G14" s="162" t="s">
        <v>4</v>
      </c>
      <c r="H14" s="465"/>
      <c r="I14" s="736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35"/>
      <c r="B15" s="735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35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30" t="s">
        <v>631</v>
      </c>
      <c r="H19" s="730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6_4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35" width="10.5703125" style="296"/>
    <col min="36" max="16384" width="10.5703125" style="34"/>
  </cols>
  <sheetData>
    <row r="1" spans="7:35" ht="14.25" hidden="1" customHeight="1">
      <c r="Q1" s="293"/>
      <c r="R1" s="293"/>
    </row>
    <row r="2" spans="7:35" ht="14.25" hidden="1" customHeight="1">
      <c r="U2" s="293"/>
    </row>
    <row r="3" spans="7:35" ht="14.25" hidden="1" customHeight="1"/>
    <row r="4" spans="7:35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5" ht="24.95" customHeight="1">
      <c r="J5" s="86"/>
      <c r="K5" s="86"/>
      <c r="L5" s="731" t="s">
        <v>663</v>
      </c>
      <c r="M5" s="732"/>
      <c r="N5" s="732"/>
      <c r="O5" s="732"/>
      <c r="P5" s="732"/>
      <c r="Q5" s="732"/>
      <c r="R5" s="732"/>
      <c r="S5" s="732"/>
      <c r="T5" s="732"/>
      <c r="U5" s="733"/>
      <c r="AI5" s="34"/>
    </row>
    <row r="6" spans="7:35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AI6" s="34"/>
    </row>
    <row r="7" spans="7:35" s="452" customFormat="1" ht="5.25" hidden="1">
      <c r="L7" s="617"/>
      <c r="M7" s="618"/>
      <c r="O7" s="775"/>
      <c r="P7" s="775"/>
      <c r="Q7" s="775"/>
      <c r="R7" s="775"/>
      <c r="S7" s="775"/>
      <c r="T7" s="775"/>
      <c r="U7" s="775"/>
      <c r="V7" s="775"/>
      <c r="W7" s="339"/>
    </row>
    <row r="8" spans="7:35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57" t="str">
        <f>IF(datePr_ch="",IF(datePr="","",datePr),datePr_ch)</f>
        <v>26.04.2022</v>
      </c>
      <c r="P8" s="757"/>
      <c r="Q8" s="757"/>
      <c r="R8" s="757"/>
      <c r="S8" s="757"/>
      <c r="T8" s="757"/>
      <c r="U8" s="757"/>
      <c r="V8" s="757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5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57" t="str">
        <f>IF(numberPr_ch="",IF(numberPr="","",numberPr),numberPr_ch)</f>
        <v>152</v>
      </c>
      <c r="P9" s="757"/>
      <c r="Q9" s="757"/>
      <c r="R9" s="757"/>
      <c r="S9" s="757"/>
      <c r="T9" s="757"/>
      <c r="U9" s="757"/>
      <c r="V9" s="757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5" s="452" customFormat="1" ht="5.25" hidden="1">
      <c r="L10" s="617"/>
      <c r="M10" s="618"/>
      <c r="O10" s="775"/>
      <c r="P10" s="775"/>
      <c r="Q10" s="775"/>
      <c r="R10" s="775"/>
      <c r="S10" s="775"/>
      <c r="T10" s="775"/>
      <c r="U10" s="775"/>
      <c r="V10" s="775"/>
      <c r="W10" s="339"/>
    </row>
    <row r="11" spans="7:35" s="253" customFormat="1" ht="11.25" hidden="1" customHeight="1">
      <c r="G11" s="252"/>
      <c r="H11" s="252"/>
      <c r="L11" s="721"/>
      <c r="M11" s="721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</row>
    <row r="12" spans="7:35" s="253" customFormat="1">
      <c r="G12" s="252"/>
      <c r="H12" s="252"/>
      <c r="L12" s="210"/>
      <c r="M12" s="210"/>
      <c r="N12" s="210"/>
      <c r="O12" s="776"/>
      <c r="P12" s="776"/>
      <c r="Q12" s="776"/>
      <c r="R12" s="776"/>
      <c r="S12" s="776"/>
      <c r="T12" s="776"/>
      <c r="U12" s="776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5" ht="15" customHeight="1">
      <c r="J13" s="86"/>
      <c r="K13" s="86"/>
      <c r="L13" s="719" t="s">
        <v>496</v>
      </c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9" t="s">
        <v>497</v>
      </c>
      <c r="AI13" s="34"/>
    </row>
    <row r="14" spans="7:35" ht="15" customHeight="1">
      <c r="J14" s="86"/>
      <c r="K14" s="86"/>
      <c r="L14" s="719" t="s">
        <v>95</v>
      </c>
      <c r="M14" s="719" t="s">
        <v>423</v>
      </c>
      <c r="N14" s="719"/>
      <c r="O14" s="772" t="s">
        <v>501</v>
      </c>
      <c r="P14" s="772"/>
      <c r="Q14" s="772"/>
      <c r="R14" s="772"/>
      <c r="S14" s="772"/>
      <c r="T14" s="772"/>
      <c r="U14" s="719" t="s">
        <v>341</v>
      </c>
      <c r="V14" s="770" t="s">
        <v>278</v>
      </c>
      <c r="W14" s="719"/>
      <c r="AI14" s="34"/>
    </row>
    <row r="15" spans="7:35" ht="14.25" customHeight="1">
      <c r="J15" s="86"/>
      <c r="K15" s="86"/>
      <c r="L15" s="719"/>
      <c r="M15" s="719"/>
      <c r="N15" s="719"/>
      <c r="O15" s="250" t="s">
        <v>502</v>
      </c>
      <c r="P15" s="782" t="s">
        <v>274</v>
      </c>
      <c r="Q15" s="782"/>
      <c r="R15" s="722" t="s">
        <v>503</v>
      </c>
      <c r="S15" s="722"/>
      <c r="T15" s="722"/>
      <c r="U15" s="719"/>
      <c r="V15" s="770"/>
      <c r="W15" s="719"/>
      <c r="AI15" s="34"/>
    </row>
    <row r="16" spans="7:35" ht="33.75" customHeight="1">
      <c r="J16" s="86"/>
      <c r="K16" s="86"/>
      <c r="L16" s="719"/>
      <c r="M16" s="719"/>
      <c r="N16" s="719"/>
      <c r="O16" s="422" t="s">
        <v>504</v>
      </c>
      <c r="P16" s="423" t="s">
        <v>505</v>
      </c>
      <c r="Q16" s="423" t="s">
        <v>403</v>
      </c>
      <c r="R16" s="424" t="s">
        <v>277</v>
      </c>
      <c r="S16" s="777" t="s">
        <v>276</v>
      </c>
      <c r="T16" s="777"/>
      <c r="U16" s="719"/>
      <c r="V16" s="770"/>
      <c r="W16" s="719"/>
      <c r="AI16" s="34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0" t="s">
        <v>52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780">
        <f ca="1">OFFSET(S17,0,-1)+1</f>
        <v>7</v>
      </c>
      <c r="T17" s="780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781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79"/>
      <c r="P18" s="779"/>
      <c r="Q18" s="779"/>
      <c r="R18" s="779"/>
      <c r="S18" s="779"/>
      <c r="T18" s="779"/>
      <c r="U18" s="779"/>
      <c r="V18" s="779"/>
      <c r="W18" s="584" t="s">
        <v>665</v>
      </c>
    </row>
    <row r="19" spans="1:35" ht="22.5">
      <c r="A19" s="781"/>
      <c r="B19" s="781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778"/>
      <c r="P19" s="778"/>
      <c r="Q19" s="778"/>
      <c r="R19" s="778"/>
      <c r="S19" s="778"/>
      <c r="T19" s="778"/>
      <c r="U19" s="778"/>
      <c r="V19" s="778"/>
      <c r="W19" s="284" t="s">
        <v>511</v>
      </c>
    </row>
    <row r="20" spans="1:35" ht="45">
      <c r="A20" s="781"/>
      <c r="B20" s="781"/>
      <c r="C20" s="781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778"/>
      <c r="P20" s="778"/>
      <c r="Q20" s="778"/>
      <c r="R20" s="778"/>
      <c r="S20" s="778"/>
      <c r="T20" s="778"/>
      <c r="U20" s="778"/>
      <c r="V20" s="778"/>
      <c r="W20" s="284" t="s">
        <v>633</v>
      </c>
    </row>
    <row r="21" spans="1:35" ht="33.75">
      <c r="A21" s="781"/>
      <c r="B21" s="781"/>
      <c r="C21" s="781"/>
      <c r="D21" s="781">
        <v>1</v>
      </c>
      <c r="E21" s="340"/>
      <c r="F21" s="340"/>
      <c r="G21" s="340"/>
      <c r="H21" s="340"/>
      <c r="I21" s="776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774"/>
      <c r="P21" s="774"/>
      <c r="Q21" s="774"/>
      <c r="R21" s="774"/>
      <c r="S21" s="774"/>
      <c r="T21" s="774"/>
      <c r="U21" s="774"/>
      <c r="V21" s="774"/>
      <c r="W21" s="284" t="s">
        <v>634</v>
      </c>
    </row>
    <row r="22" spans="1:35" ht="33.75">
      <c r="A22" s="781"/>
      <c r="B22" s="781"/>
      <c r="C22" s="781"/>
      <c r="D22" s="781"/>
      <c r="E22" s="781">
        <v>1</v>
      </c>
      <c r="F22" s="340"/>
      <c r="G22" s="340"/>
      <c r="H22" s="340"/>
      <c r="I22" s="776"/>
      <c r="J22" s="776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773"/>
      <c r="P22" s="773"/>
      <c r="Q22" s="773"/>
      <c r="R22" s="773"/>
      <c r="S22" s="773"/>
      <c r="T22" s="773"/>
      <c r="U22" s="773"/>
      <c r="V22" s="773"/>
      <c r="W22" s="284" t="s">
        <v>512</v>
      </c>
      <c r="Y22" s="315" t="str">
        <f>strCheckUnique(Z22:Z25)</f>
        <v/>
      </c>
      <c r="AA22" s="315"/>
    </row>
    <row r="23" spans="1:35" ht="66" customHeight="1">
      <c r="A23" s="781"/>
      <c r="B23" s="781"/>
      <c r="C23" s="781"/>
      <c r="D23" s="781"/>
      <c r="E23" s="781"/>
      <c r="F23" s="338">
        <v>1</v>
      </c>
      <c r="G23" s="338"/>
      <c r="H23" s="338"/>
      <c r="I23" s="776"/>
      <c r="J23" s="776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297"/>
      <c r="O23" s="191"/>
      <c r="P23" s="191"/>
      <c r="Q23" s="191"/>
      <c r="R23" s="771"/>
      <c r="S23" s="783" t="s">
        <v>87</v>
      </c>
      <c r="T23" s="771"/>
      <c r="U23" s="783" t="s">
        <v>88</v>
      </c>
      <c r="V23" s="280"/>
      <c r="W23" s="767" t="s">
        <v>666</v>
      </c>
      <c r="X23" s="296" t="str">
        <f>strCheckDate(O24:V24)</f>
        <v/>
      </c>
      <c r="Y23" s="315"/>
      <c r="Z23" s="315" t="str">
        <f>IF(M23="","",M23 )</f>
        <v/>
      </c>
      <c r="AA23" s="315"/>
      <c r="AB23" s="315"/>
      <c r="AC23" s="315"/>
    </row>
    <row r="24" spans="1:35" ht="14.25" hidden="1" customHeight="1">
      <c r="A24" s="781"/>
      <c r="B24" s="781"/>
      <c r="C24" s="781"/>
      <c r="D24" s="781"/>
      <c r="E24" s="781"/>
      <c r="F24" s="338"/>
      <c r="G24" s="338"/>
      <c r="H24" s="338"/>
      <c r="I24" s="776"/>
      <c r="J24" s="776"/>
      <c r="K24" s="342"/>
      <c r="L24" s="170"/>
      <c r="M24" s="204"/>
      <c r="N24" s="297"/>
      <c r="O24" s="297"/>
      <c r="P24" s="294"/>
      <c r="Q24" s="295" t="str">
        <f>R23 &amp; "-" &amp; T23</f>
        <v>-</v>
      </c>
      <c r="R24" s="771"/>
      <c r="S24" s="783"/>
      <c r="T24" s="785"/>
      <c r="U24" s="783"/>
      <c r="V24" s="280"/>
      <c r="W24" s="768"/>
      <c r="Y24" s="315"/>
      <c r="Z24" s="315"/>
      <c r="AA24" s="315"/>
      <c r="AB24" s="315"/>
      <c r="AC24" s="315"/>
    </row>
    <row r="25" spans="1:35" customFormat="1" ht="15" customHeight="1">
      <c r="A25" s="781"/>
      <c r="B25" s="781"/>
      <c r="C25" s="781"/>
      <c r="D25" s="781"/>
      <c r="E25" s="781"/>
      <c r="F25" s="338"/>
      <c r="G25" s="338"/>
      <c r="H25" s="338"/>
      <c r="I25" s="776"/>
      <c r="J25" s="776"/>
      <c r="K25" s="200"/>
      <c r="L25" s="111"/>
      <c r="M25" s="174" t="s">
        <v>425</v>
      </c>
      <c r="N25" s="163"/>
      <c r="O25" s="156"/>
      <c r="P25" s="156"/>
      <c r="Q25" s="156"/>
      <c r="R25" s="260"/>
      <c r="S25" s="197"/>
      <c r="T25" s="197"/>
      <c r="U25" s="197"/>
      <c r="V25" s="185"/>
      <c r="W25" s="769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</row>
    <row r="26" spans="1:35" customFormat="1">
      <c r="A26" s="781"/>
      <c r="B26" s="781"/>
      <c r="C26" s="781"/>
      <c r="D26" s="781"/>
      <c r="E26" s="338"/>
      <c r="F26" s="340"/>
      <c r="G26" s="340"/>
      <c r="H26" s="340"/>
      <c r="I26" s="776"/>
      <c r="J26" s="85"/>
      <c r="K26" s="200"/>
      <c r="L26" s="111"/>
      <c r="M26" s="163" t="s">
        <v>13</v>
      </c>
      <c r="N26" s="162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</row>
    <row r="27" spans="1:35" customFormat="1">
      <c r="A27" s="781"/>
      <c r="B27" s="781"/>
      <c r="C27" s="781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61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</row>
    <row r="28" spans="1:35" customFormat="1">
      <c r="A28" s="781"/>
      <c r="B28" s="781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61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</row>
    <row r="29" spans="1:35" customFormat="1">
      <c r="A29" s="781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61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</row>
    <row r="30" spans="1:35" customForma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61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</row>
    <row r="31" spans="1:35" ht="3" customHeight="1">
      <c r="AI31" s="34"/>
    </row>
    <row r="32" spans="1:35" ht="48.95" customHeight="1">
      <c r="L32" s="616">
        <v>1</v>
      </c>
      <c r="M32" s="730" t="s">
        <v>695</v>
      </c>
      <c r="N32" s="730"/>
      <c r="O32" s="730"/>
      <c r="P32" s="730"/>
      <c r="Q32" s="730"/>
      <c r="R32" s="730"/>
      <c r="S32" s="730"/>
      <c r="T32" s="730"/>
      <c r="U32" s="730"/>
      <c r="V32" s="730"/>
      <c r="AI32" s="34"/>
    </row>
  </sheetData>
  <sheetProtection password="FA9C" sheet="1" objects="1" scenarios="1" formatColumns="0" formatRows="0"/>
  <dataConsolidate/>
  <mergeCells count="37">
    <mergeCell ref="M32:V32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  <mergeCell ref="W13:W16"/>
    <mergeCell ref="O19:V19"/>
    <mergeCell ref="E22:E25"/>
    <mergeCell ref="O18:V18"/>
    <mergeCell ref="W23:W25"/>
    <mergeCell ref="R23:R24"/>
    <mergeCell ref="S23:S24"/>
    <mergeCell ref="O8:V8"/>
    <mergeCell ref="O9:V9"/>
    <mergeCell ref="O10:V10"/>
    <mergeCell ref="J22:J25"/>
    <mergeCell ref="A18:A29"/>
    <mergeCell ref="B19:B28"/>
    <mergeCell ref="C20:C27"/>
    <mergeCell ref="D21:D26"/>
    <mergeCell ref="I21:I26"/>
    <mergeCell ref="O12:U12"/>
    <mergeCell ref="V14:V16"/>
    <mergeCell ref="O14:T14"/>
    <mergeCell ref="R15:T15"/>
    <mergeCell ref="O20:V20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211</v>
      </c>
    </row>
    <row r="2" spans="1:20" ht="22.5">
      <c r="F2" s="731" t="s">
        <v>525</v>
      </c>
      <c r="G2" s="732"/>
      <c r="H2" s="733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19" t="s">
        <v>496</v>
      </c>
      <c r="G4" s="719"/>
      <c r="H4" s="719"/>
      <c r="I4" s="734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34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26.04.2022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35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35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35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35"/>
      <c r="B11" s="735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35"/>
      <c r="B12" s="735"/>
      <c r="C12" s="735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35"/>
      <c r="B13" s="735"/>
      <c r="C13" s="735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36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35"/>
      <c r="B14" s="735"/>
      <c r="C14" s="735"/>
      <c r="D14" s="466"/>
      <c r="F14" s="460"/>
      <c r="G14" s="162" t="s">
        <v>4</v>
      </c>
      <c r="H14" s="465"/>
      <c r="I14" s="736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35"/>
      <c r="B15" s="735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35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30" t="s">
        <v>631</v>
      </c>
      <c r="H19" s="730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6"/>
    <col min="42" max="42" width="13.42578125" style="296" customWidth="1"/>
    <col min="43" max="50" width="10.5703125" style="29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39" t="s">
        <v>667</v>
      </c>
      <c r="M5" s="739"/>
      <c r="N5" s="739"/>
      <c r="O5" s="739"/>
      <c r="P5" s="739"/>
      <c r="Q5" s="739"/>
      <c r="R5" s="739"/>
      <c r="S5" s="739"/>
      <c r="T5" s="739"/>
      <c r="U5" s="739"/>
      <c r="V5" s="579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281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52" customFormat="1" ht="5.25" hidden="1">
      <c r="L7" s="617"/>
      <c r="M7" s="618"/>
      <c r="N7" s="775"/>
      <c r="O7" s="775"/>
      <c r="P7" s="775"/>
      <c r="Q7" s="775"/>
      <c r="R7" s="775"/>
      <c r="S7" s="775"/>
      <c r="T7" s="775"/>
      <c r="U7" s="775"/>
      <c r="V7" s="339"/>
      <c r="W7" s="339"/>
    </row>
    <row r="8" spans="7:50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57" t="str">
        <f>IF(datePr_ch="",IF(datePr="","",datePr),datePr_ch)</f>
        <v>26.04.2022</v>
      </c>
      <c r="O8" s="757"/>
      <c r="P8" s="757"/>
      <c r="Q8" s="757"/>
      <c r="R8" s="757"/>
      <c r="S8" s="757"/>
      <c r="T8" s="757"/>
      <c r="U8" s="757"/>
      <c r="V8" s="670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50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57" t="str">
        <f>IF(numberPr_ch="",IF(numberPr="","",numberPr),numberPr_ch)</f>
        <v>152</v>
      </c>
      <c r="O9" s="757"/>
      <c r="P9" s="757"/>
      <c r="Q9" s="757"/>
      <c r="R9" s="757"/>
      <c r="S9" s="757"/>
      <c r="T9" s="757"/>
      <c r="U9" s="757"/>
      <c r="V9" s="670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50" s="452" customFormat="1" ht="5.25" hidden="1">
      <c r="L10" s="617"/>
      <c r="M10" s="618"/>
      <c r="N10" s="775"/>
      <c r="O10" s="775"/>
      <c r="P10" s="775"/>
      <c r="Q10" s="775"/>
      <c r="R10" s="775"/>
      <c r="S10" s="775"/>
      <c r="T10" s="775"/>
      <c r="U10" s="775"/>
      <c r="V10" s="339"/>
      <c r="W10" s="339"/>
    </row>
    <row r="11" spans="7:50" s="317" customFormat="1" ht="9.75" hidden="1" customHeight="1">
      <c r="L11" s="790"/>
      <c r="M11" s="790"/>
      <c r="N11" s="336"/>
      <c r="O11" s="336"/>
      <c r="P11" s="336"/>
      <c r="Q11" s="336"/>
      <c r="R11" s="336"/>
      <c r="S11" s="791"/>
      <c r="T11" s="791"/>
      <c r="U11" s="791"/>
      <c r="V11" s="791"/>
      <c r="W11" s="791"/>
      <c r="X11" s="791"/>
      <c r="Y11" s="314"/>
      <c r="AD11" s="317" t="s">
        <v>436</v>
      </c>
      <c r="AE11" s="317" t="s">
        <v>437</v>
      </c>
      <c r="AF11" s="317" t="s">
        <v>436</v>
      </c>
      <c r="AG11" s="317" t="s">
        <v>437</v>
      </c>
    </row>
    <row r="12" spans="7:50" s="253" customFormat="1" ht="11.25" hidden="1">
      <c r="G12" s="252"/>
      <c r="H12" s="252"/>
      <c r="L12" s="721"/>
      <c r="M12" s="721"/>
      <c r="N12" s="210"/>
      <c r="O12" s="210"/>
      <c r="P12" s="210"/>
      <c r="Q12" s="210"/>
      <c r="R12" s="210"/>
      <c r="S12" s="792"/>
      <c r="T12" s="792"/>
      <c r="U12" s="792"/>
      <c r="V12" s="792"/>
      <c r="W12" s="792"/>
      <c r="X12" s="792"/>
      <c r="Y12" s="119"/>
      <c r="AK12" s="313" t="s">
        <v>379</v>
      </c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786"/>
      <c r="T13" s="786"/>
      <c r="U13" s="786"/>
      <c r="V13" s="786"/>
      <c r="W13" s="786"/>
      <c r="X13" s="786"/>
      <c r="Y13" s="413"/>
      <c r="AD13" s="786"/>
      <c r="AE13" s="786"/>
      <c r="AF13" s="786"/>
      <c r="AG13" s="786"/>
      <c r="AH13" s="786"/>
      <c r="AI13" s="786"/>
      <c r="AJ13" s="786"/>
      <c r="AK13" s="786"/>
    </row>
    <row r="14" spans="7:50">
      <c r="J14" s="86"/>
      <c r="K14" s="86"/>
      <c r="L14" s="737" t="s">
        <v>496</v>
      </c>
      <c r="M14" s="737"/>
      <c r="N14" s="737"/>
      <c r="O14" s="737"/>
      <c r="P14" s="737"/>
      <c r="Q14" s="737"/>
      <c r="R14" s="737"/>
      <c r="S14" s="737"/>
      <c r="T14" s="737"/>
      <c r="U14" s="737"/>
      <c r="V14" s="737"/>
      <c r="W14" s="737"/>
      <c r="X14" s="737"/>
      <c r="Y14" s="737"/>
      <c r="Z14" s="737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19" t="s">
        <v>497</v>
      </c>
    </row>
    <row r="15" spans="7:50" ht="14.25" customHeight="1">
      <c r="J15" s="86"/>
      <c r="K15" s="86"/>
      <c r="L15" s="737" t="s">
        <v>95</v>
      </c>
      <c r="M15" s="737" t="s">
        <v>513</v>
      </c>
      <c r="N15" s="737" t="s">
        <v>432</v>
      </c>
      <c r="O15" s="737"/>
      <c r="P15" s="737"/>
      <c r="Q15" s="737"/>
      <c r="R15" s="787" t="s">
        <v>404</v>
      </c>
      <c r="S15" s="787"/>
      <c r="T15" s="787"/>
      <c r="U15" s="787"/>
      <c r="V15" s="787" t="s">
        <v>433</v>
      </c>
      <c r="W15" s="787"/>
      <c r="X15" s="787"/>
      <c r="Y15" s="787"/>
      <c r="Z15" s="787" t="s">
        <v>407</v>
      </c>
      <c r="AA15" s="787"/>
      <c r="AB15" s="787"/>
      <c r="AC15" s="787"/>
      <c r="AD15" s="787" t="s">
        <v>501</v>
      </c>
      <c r="AE15" s="787"/>
      <c r="AF15" s="787"/>
      <c r="AG15" s="787"/>
      <c r="AH15" s="787"/>
      <c r="AI15" s="787"/>
      <c r="AJ15" s="787"/>
      <c r="AK15" s="737" t="s">
        <v>341</v>
      </c>
      <c r="AL15" s="770" t="s">
        <v>278</v>
      </c>
      <c r="AM15" s="719"/>
    </row>
    <row r="16" spans="7:50" ht="26.25" customHeight="1">
      <c r="J16" s="86"/>
      <c r="K16" s="86"/>
      <c r="L16" s="737"/>
      <c r="M16" s="737"/>
      <c r="N16" s="737"/>
      <c r="O16" s="737"/>
      <c r="P16" s="737"/>
      <c r="Q16" s="737"/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/>
      <c r="AD16" s="787" t="s">
        <v>434</v>
      </c>
      <c r="AE16" s="787"/>
      <c r="AF16" s="719" t="s">
        <v>435</v>
      </c>
      <c r="AG16" s="719"/>
      <c r="AH16" s="789" t="s">
        <v>503</v>
      </c>
      <c r="AI16" s="789"/>
      <c r="AJ16" s="789"/>
      <c r="AK16" s="737"/>
      <c r="AL16" s="770"/>
      <c r="AM16" s="719"/>
    </row>
    <row r="17" spans="1:53" ht="14.25" customHeight="1">
      <c r="J17" s="86"/>
      <c r="K17" s="86"/>
      <c r="L17" s="737"/>
      <c r="M17" s="737"/>
      <c r="N17" s="737"/>
      <c r="O17" s="737"/>
      <c r="P17" s="737"/>
      <c r="Q17" s="737"/>
      <c r="R17" s="787"/>
      <c r="S17" s="787"/>
      <c r="T17" s="787"/>
      <c r="U17" s="787"/>
      <c r="V17" s="787"/>
      <c r="W17" s="787"/>
      <c r="X17" s="787"/>
      <c r="Y17" s="787"/>
      <c r="Z17" s="787"/>
      <c r="AA17" s="787"/>
      <c r="AB17" s="787"/>
      <c r="AC17" s="787"/>
      <c r="AD17" s="409" t="s">
        <v>345</v>
      </c>
      <c r="AE17" s="409" t="s">
        <v>344</v>
      </c>
      <c r="AF17" s="409" t="s">
        <v>345</v>
      </c>
      <c r="AG17" s="409" t="s">
        <v>344</v>
      </c>
      <c r="AH17" s="105" t="s">
        <v>405</v>
      </c>
      <c r="AI17" s="788" t="s">
        <v>406</v>
      </c>
      <c r="AJ17" s="788"/>
      <c r="AK17" s="737"/>
      <c r="AL17" s="770"/>
      <c r="AM17" s="719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780">
        <f ca="1">OFFSET(N18,0,-1)+1</f>
        <v>3</v>
      </c>
      <c r="O18" s="780"/>
      <c r="P18" s="780"/>
      <c r="Q18" s="780"/>
      <c r="R18" s="780">
        <f ca="1">OFFSET(R18,0,-4)+1</f>
        <v>4</v>
      </c>
      <c r="S18" s="780"/>
      <c r="T18" s="780"/>
      <c r="U18" s="780"/>
      <c r="V18" s="780">
        <f ca="1">OFFSET(V18,0,-4)+1</f>
        <v>5</v>
      </c>
      <c r="W18" s="780"/>
      <c r="X18" s="780"/>
      <c r="Y18" s="780"/>
      <c r="Z18" s="566"/>
      <c r="AA18" s="566"/>
      <c r="AB18" s="566">
        <f ca="1">OFFSET(V18,0,0)+1</f>
        <v>6</v>
      </c>
      <c r="AC18" s="567">
        <f ca="1">AB18</f>
        <v>6</v>
      </c>
      <c r="AD18" s="565">
        <f ca="1">OFFSET(AD18,0,-1)+1</f>
        <v>7</v>
      </c>
      <c r="AE18" s="565">
        <f t="shared" ref="AE18:AJ18" ca="1" si="0">OFFSET(AE18,0,-1)+1</f>
        <v>8</v>
      </c>
      <c r="AF18" s="565">
        <f t="shared" ca="1" si="0"/>
        <v>9</v>
      </c>
      <c r="AG18" s="565">
        <f t="shared" ca="1" si="0"/>
        <v>10</v>
      </c>
      <c r="AH18" s="565">
        <f t="shared" ca="1" si="0"/>
        <v>11</v>
      </c>
      <c r="AI18" s="565">
        <f t="shared" ca="1" si="0"/>
        <v>12</v>
      </c>
      <c r="AJ18" s="565">
        <f t="shared" ca="1" si="0"/>
        <v>13</v>
      </c>
      <c r="AK18" s="565">
        <f ca="1">OFFSET(AK18,0,-1)+1</f>
        <v>14</v>
      </c>
      <c r="AL18" s="568"/>
      <c r="AM18" s="565">
        <v>15</v>
      </c>
    </row>
    <row r="19" spans="1:53" ht="22.5">
      <c r="A19" s="793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556">
        <f>mergeValue(A19)</f>
        <v>1</v>
      </c>
      <c r="M19" s="563" t="s">
        <v>23</v>
      </c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796"/>
      <c r="AI19" s="796"/>
      <c r="AJ19" s="796"/>
      <c r="AK19" s="796"/>
      <c r="AL19" s="796"/>
      <c r="AM19" s="604" t="s">
        <v>665</v>
      </c>
    </row>
    <row r="20" spans="1:53" ht="22.5">
      <c r="A20" s="793"/>
      <c r="B20" s="793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795"/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  <c r="AF20" s="795"/>
      <c r="AG20" s="795"/>
      <c r="AH20" s="795"/>
      <c r="AI20" s="795"/>
      <c r="AJ20" s="795"/>
      <c r="AK20" s="795"/>
      <c r="AL20" s="795"/>
      <c r="AM20" s="603" t="s">
        <v>511</v>
      </c>
    </row>
    <row r="21" spans="1:53" ht="45">
      <c r="A21" s="793"/>
      <c r="B21" s="793"/>
      <c r="C21" s="793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795"/>
      <c r="AF21" s="795"/>
      <c r="AG21" s="795"/>
      <c r="AH21" s="795"/>
      <c r="AI21" s="795"/>
      <c r="AJ21" s="795"/>
      <c r="AK21" s="795"/>
      <c r="AL21" s="795"/>
      <c r="AM21" s="603" t="s">
        <v>633</v>
      </c>
    </row>
    <row r="22" spans="1:53" ht="20.100000000000001" customHeight="1">
      <c r="A22" s="793"/>
      <c r="B22" s="793"/>
      <c r="C22" s="793"/>
      <c r="D22" s="793">
        <v>1</v>
      </c>
      <c r="E22" s="296"/>
      <c r="F22" s="346"/>
      <c r="G22" s="347"/>
      <c r="H22" s="347"/>
      <c r="I22" s="797"/>
      <c r="J22" s="798"/>
      <c r="K22" s="776"/>
      <c r="L22" s="799" t="str">
        <f>mergeValue(A22) &amp;"."&amp; mergeValue(B22)&amp;"."&amp; mergeValue(C22)&amp;"."&amp; mergeValue(D22)</f>
        <v>1.1.1.1</v>
      </c>
      <c r="M22" s="800"/>
      <c r="N22" s="783" t="s">
        <v>87</v>
      </c>
      <c r="O22" s="794"/>
      <c r="P22" s="803" t="s">
        <v>96</v>
      </c>
      <c r="Q22" s="804"/>
      <c r="R22" s="783" t="s">
        <v>88</v>
      </c>
      <c r="S22" s="794"/>
      <c r="T22" s="801">
        <v>1</v>
      </c>
      <c r="U22" s="805"/>
      <c r="V22" s="783" t="s">
        <v>88</v>
      </c>
      <c r="W22" s="794"/>
      <c r="X22" s="801">
        <v>1</v>
      </c>
      <c r="Y22" s="802"/>
      <c r="Z22" s="783" t="s">
        <v>88</v>
      </c>
      <c r="AA22" s="190"/>
      <c r="AB22" s="112">
        <v>1</v>
      </c>
      <c r="AC22" s="416"/>
      <c r="AD22" s="657"/>
      <c r="AE22" s="657"/>
      <c r="AF22" s="657"/>
      <c r="AG22" s="657"/>
      <c r="AH22" s="659"/>
      <c r="AI22" s="557" t="s">
        <v>87</v>
      </c>
      <c r="AJ22" s="659"/>
      <c r="AK22" s="575" t="s">
        <v>88</v>
      </c>
      <c r="AL22" s="280"/>
      <c r="AM22" s="736" t="s">
        <v>668</v>
      </c>
      <c r="AN22" s="296" t="str">
        <f>strCheckDateOnDP(V22:AL22,List06_9_DP)</f>
        <v/>
      </c>
      <c r="AO22" s="315" t="str">
        <f>IF(AND(COUNTIF(AP18:AP26,AP22)&gt;1,AP22&lt;&gt;""),"ErrUnique:HasDoubleConn","")</f>
        <v/>
      </c>
      <c r="AP22" s="315"/>
      <c r="AQ22" s="315"/>
      <c r="AR22" s="315"/>
      <c r="AS22" s="315"/>
      <c r="AT22" s="315"/>
    </row>
    <row r="23" spans="1:53" ht="20.100000000000001" customHeight="1">
      <c r="A23" s="793"/>
      <c r="B23" s="793"/>
      <c r="C23" s="793"/>
      <c r="D23" s="793"/>
      <c r="E23" s="296"/>
      <c r="F23" s="346"/>
      <c r="G23" s="347"/>
      <c r="H23" s="347"/>
      <c r="I23" s="797"/>
      <c r="J23" s="798"/>
      <c r="K23" s="776"/>
      <c r="L23" s="799"/>
      <c r="M23" s="800"/>
      <c r="N23" s="783"/>
      <c r="O23" s="794"/>
      <c r="P23" s="803"/>
      <c r="Q23" s="804"/>
      <c r="R23" s="783"/>
      <c r="S23" s="794"/>
      <c r="T23" s="801"/>
      <c r="U23" s="806"/>
      <c r="V23" s="783"/>
      <c r="W23" s="794"/>
      <c r="X23" s="801"/>
      <c r="Y23" s="802"/>
      <c r="Z23" s="783"/>
      <c r="AA23" s="429"/>
      <c r="AB23" s="209"/>
      <c r="AC23" s="209"/>
      <c r="AD23" s="259"/>
      <c r="AE23" s="259"/>
      <c r="AF23" s="259"/>
      <c r="AG23" s="298" t="str">
        <f>AH22 &amp; "-" &amp; AJ22</f>
        <v>-</v>
      </c>
      <c r="AH23" s="298"/>
      <c r="AI23" s="298"/>
      <c r="AJ23" s="298"/>
      <c r="AK23" s="298" t="s">
        <v>88</v>
      </c>
      <c r="AL23" s="432"/>
      <c r="AM23" s="736"/>
      <c r="AO23" s="315"/>
      <c r="AP23" s="315"/>
      <c r="AQ23" s="315"/>
      <c r="AR23" s="315"/>
      <c r="AS23" s="315"/>
      <c r="AT23" s="315"/>
    </row>
    <row r="24" spans="1:53" ht="20.100000000000001" customHeight="1">
      <c r="A24" s="793"/>
      <c r="B24" s="793"/>
      <c r="C24" s="793"/>
      <c r="D24" s="793"/>
      <c r="E24" s="296"/>
      <c r="F24" s="346"/>
      <c r="G24" s="347"/>
      <c r="H24" s="347"/>
      <c r="I24" s="797"/>
      <c r="J24" s="798"/>
      <c r="K24" s="776"/>
      <c r="L24" s="799"/>
      <c r="M24" s="800"/>
      <c r="N24" s="783"/>
      <c r="O24" s="794"/>
      <c r="P24" s="803"/>
      <c r="Q24" s="804"/>
      <c r="R24" s="783"/>
      <c r="S24" s="794"/>
      <c r="T24" s="801"/>
      <c r="U24" s="807"/>
      <c r="V24" s="783"/>
      <c r="W24" s="431"/>
      <c r="X24" s="176"/>
      <c r="Y24" s="209"/>
      <c r="Z24" s="258"/>
      <c r="AA24" s="258"/>
      <c r="AB24" s="258"/>
      <c r="AC24" s="258"/>
      <c r="AD24" s="259"/>
      <c r="AE24" s="259"/>
      <c r="AF24" s="259"/>
      <c r="AG24" s="259"/>
      <c r="AH24" s="260"/>
      <c r="AI24" s="197"/>
      <c r="AJ24" s="197"/>
      <c r="AK24" s="260"/>
      <c r="AL24" s="185"/>
      <c r="AM24" s="736"/>
      <c r="AO24" s="315"/>
      <c r="AP24" s="315"/>
      <c r="AQ24" s="315"/>
      <c r="AR24" s="315"/>
      <c r="AS24" s="315"/>
      <c r="AT24" s="315"/>
    </row>
    <row r="25" spans="1:53" ht="20.100000000000001" customHeight="1">
      <c r="A25" s="793"/>
      <c r="B25" s="793"/>
      <c r="C25" s="793"/>
      <c r="D25" s="793"/>
      <c r="E25" s="296"/>
      <c r="F25" s="346"/>
      <c r="G25" s="347"/>
      <c r="H25" s="347"/>
      <c r="I25" s="797"/>
      <c r="J25" s="798"/>
      <c r="K25" s="776"/>
      <c r="L25" s="799"/>
      <c r="M25" s="800"/>
      <c r="N25" s="783"/>
      <c r="O25" s="794"/>
      <c r="P25" s="803"/>
      <c r="Q25" s="804"/>
      <c r="R25" s="783"/>
      <c r="S25" s="261"/>
      <c r="T25" s="263"/>
      <c r="U25" s="262"/>
      <c r="V25" s="258"/>
      <c r="W25" s="258"/>
      <c r="X25" s="258"/>
      <c r="Y25" s="258"/>
      <c r="Z25" s="258"/>
      <c r="AA25" s="258"/>
      <c r="AB25" s="258"/>
      <c r="AC25" s="258"/>
      <c r="AD25" s="259"/>
      <c r="AE25" s="259"/>
      <c r="AF25" s="259"/>
      <c r="AG25" s="259"/>
      <c r="AH25" s="260"/>
      <c r="AI25" s="197"/>
      <c r="AJ25" s="197"/>
      <c r="AK25" s="260"/>
      <c r="AL25" s="185"/>
      <c r="AM25" s="736"/>
      <c r="AO25" s="315"/>
      <c r="AP25" s="315"/>
      <c r="AQ25" s="315"/>
      <c r="AR25" s="315"/>
      <c r="AS25" s="315"/>
      <c r="AT25" s="315"/>
    </row>
    <row r="26" spans="1:53" customFormat="1" ht="20.100000000000001" customHeight="1">
      <c r="A26" s="793"/>
      <c r="B26" s="793"/>
      <c r="C26" s="793"/>
      <c r="D26" s="793"/>
      <c r="E26" s="348"/>
      <c r="F26" s="349"/>
      <c r="G26" s="348"/>
      <c r="H26" s="348"/>
      <c r="I26" s="797"/>
      <c r="J26" s="798"/>
      <c r="K26" s="776"/>
      <c r="L26" s="799"/>
      <c r="M26" s="800"/>
      <c r="N26" s="783"/>
      <c r="O26" s="430"/>
      <c r="P26" s="163"/>
      <c r="Q26" s="209" t="s">
        <v>408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4"/>
      <c r="AM26" s="736"/>
      <c r="AN26" s="305"/>
      <c r="AO26" s="305"/>
      <c r="AP26" s="316"/>
      <c r="AQ26" s="316"/>
      <c r="AR26" s="316"/>
      <c r="AS26" s="316"/>
      <c r="AT26" s="316"/>
      <c r="AU26" s="305"/>
      <c r="AV26" s="305"/>
      <c r="AW26" s="305"/>
      <c r="AX26" s="305"/>
    </row>
    <row r="27" spans="1:53" customFormat="1" ht="15" customHeight="1">
      <c r="A27" s="793"/>
      <c r="B27" s="793"/>
      <c r="C27" s="793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736"/>
      <c r="AN27" s="305"/>
      <c r="AO27" s="305"/>
      <c r="AP27" s="316"/>
      <c r="AQ27" s="316"/>
      <c r="AR27" s="316"/>
      <c r="AS27" s="316"/>
      <c r="AT27" s="316"/>
      <c r="AU27" s="305"/>
      <c r="AV27" s="305"/>
      <c r="AW27" s="305"/>
      <c r="AX27" s="305"/>
    </row>
    <row r="28" spans="1:53" customFormat="1" ht="15" customHeight="1">
      <c r="A28" s="793"/>
      <c r="B28" s="793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60"/>
      <c r="AI28" s="197"/>
      <c r="AJ28" s="196"/>
      <c r="AK28" s="161"/>
      <c r="AL28" s="197"/>
      <c r="AM28" s="18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</row>
    <row r="29" spans="1:53" customFormat="1" ht="15" customHeight="1">
      <c r="A29" s="793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60"/>
      <c r="AI29" s="197"/>
      <c r="AJ29" s="196"/>
      <c r="AK29" s="161"/>
      <c r="AL29" s="197"/>
      <c r="AM29" s="18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60"/>
      <c r="AI30" s="197"/>
      <c r="AJ30" s="196"/>
      <c r="AK30" s="161"/>
      <c r="AL30" s="197"/>
      <c r="AM30" s="18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</row>
    <row r="31" spans="1:53" ht="3" customHeight="1"/>
    <row r="32" spans="1:53" ht="14.25" customHeight="1">
      <c r="L32" s="616">
        <v>1</v>
      </c>
      <c r="M32" s="649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213"/>
      <c r="AZ33" s="213"/>
      <c r="BA33" s="213"/>
    </row>
  </sheetData>
  <sheetProtection password="FA9C" sheet="1" objects="1" scenarios="1" formatColumns="0" formatRows="0"/>
  <dataConsolidate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212</v>
      </c>
    </row>
    <row r="2" spans="1:20" ht="22.5">
      <c r="F2" s="731" t="s">
        <v>525</v>
      </c>
      <c r="G2" s="732"/>
      <c r="H2" s="733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19" t="s">
        <v>496</v>
      </c>
      <c r="G4" s="719"/>
      <c r="H4" s="719"/>
      <c r="I4" s="734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34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26.04.2022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35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35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35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35"/>
      <c r="B11" s="735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35"/>
      <c r="B12" s="735"/>
      <c r="C12" s="735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35"/>
      <c r="B13" s="735"/>
      <c r="C13" s="735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36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35"/>
      <c r="B14" s="735"/>
      <c r="C14" s="735"/>
      <c r="D14" s="466"/>
      <c r="F14" s="460"/>
      <c r="G14" s="162" t="s">
        <v>4</v>
      </c>
      <c r="H14" s="465"/>
      <c r="I14" s="736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35"/>
      <c r="B15" s="735"/>
      <c r="C15" s="466"/>
      <c r="D15" s="466"/>
      <c r="F15" s="460"/>
      <c r="G15" s="161" t="s">
        <v>449</v>
      </c>
      <c r="H15" s="461"/>
      <c r="I15" s="462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35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49"/>
      <c r="G18" s="539"/>
      <c r="H18" s="540"/>
      <c r="I18" s="341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30" t="s">
        <v>631</v>
      </c>
      <c r="H19" s="730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6"/>
    <col min="41" max="41" width="13.42578125" style="296" customWidth="1"/>
    <col min="42" max="49" width="10.5703125" style="29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39" t="s">
        <v>667</v>
      </c>
      <c r="M5" s="739"/>
      <c r="N5" s="739"/>
      <c r="O5" s="739"/>
      <c r="P5" s="739"/>
      <c r="Q5" s="739"/>
      <c r="R5" s="739"/>
      <c r="S5" s="739"/>
      <c r="T5" s="739"/>
      <c r="U5" s="579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281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52" customFormat="1" ht="5.25" hidden="1">
      <c r="L7" s="617"/>
      <c r="M7" s="618" t="s">
        <v>536</v>
      </c>
      <c r="N7" s="775" t="str">
        <f>IF(NameOrPr="","",NameOrPr)</f>
        <v/>
      </c>
      <c r="O7" s="775"/>
      <c r="P7" s="775"/>
      <c r="Q7" s="775"/>
      <c r="R7" s="775"/>
      <c r="S7" s="775"/>
      <c r="T7" s="775"/>
      <c r="U7" s="339"/>
      <c r="V7" s="339"/>
      <c r="W7" s="339"/>
    </row>
    <row r="8" spans="7:49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57" t="str">
        <f>IF(datePr_ch="",IF(datePr="","",datePr),datePr_ch)</f>
        <v>26.04.2022</v>
      </c>
      <c r="O8" s="757"/>
      <c r="P8" s="757"/>
      <c r="Q8" s="757"/>
      <c r="R8" s="757"/>
      <c r="S8" s="757"/>
      <c r="T8" s="757"/>
      <c r="U8" s="670"/>
      <c r="V8" s="341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49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57" t="str">
        <f>IF(numberPr_ch="",IF(numberPr="","",numberPr),numberPr_ch)</f>
        <v>152</v>
      </c>
      <c r="O9" s="757"/>
      <c r="P9" s="757"/>
      <c r="Q9" s="757"/>
      <c r="R9" s="757"/>
      <c r="S9" s="757"/>
      <c r="T9" s="757"/>
      <c r="U9" s="670"/>
      <c r="V9" s="341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49" s="452" customFormat="1" ht="5.25" hidden="1">
      <c r="L10" s="617"/>
      <c r="M10" s="618" t="s">
        <v>535</v>
      </c>
      <c r="N10" s="775" t="str">
        <f>IF(IstPub="","",IstPub)</f>
        <v/>
      </c>
      <c r="O10" s="775"/>
      <c r="P10" s="775"/>
      <c r="Q10" s="775"/>
      <c r="R10" s="775"/>
      <c r="S10" s="775"/>
      <c r="T10" s="775"/>
      <c r="U10" s="339"/>
      <c r="V10" s="339"/>
      <c r="W10" s="339"/>
    </row>
    <row r="11" spans="7:49" s="253" customFormat="1" ht="11.25" hidden="1">
      <c r="G11" s="252"/>
      <c r="H11" s="252"/>
      <c r="L11" s="721"/>
      <c r="M11" s="721"/>
      <c r="N11" s="210"/>
      <c r="O11" s="210"/>
      <c r="P11" s="210"/>
      <c r="Q11" s="210"/>
      <c r="R11" s="792"/>
      <c r="S11" s="792"/>
      <c r="T11" s="792"/>
      <c r="U11" s="792"/>
      <c r="V11" s="792"/>
      <c r="W11" s="792"/>
      <c r="X11" s="119"/>
      <c r="AC11" s="317" t="s">
        <v>436</v>
      </c>
      <c r="AD11" s="317" t="s">
        <v>437</v>
      </c>
      <c r="AE11" s="317" t="s">
        <v>436</v>
      </c>
      <c r="AF11" s="317" t="s">
        <v>437</v>
      </c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</row>
    <row r="12" spans="7:49" s="253" customFormat="1" ht="11.25" hidden="1">
      <c r="G12" s="252"/>
      <c r="H12" s="252"/>
      <c r="L12" s="721"/>
      <c r="M12" s="721"/>
      <c r="N12" s="210"/>
      <c r="O12" s="210"/>
      <c r="P12" s="210"/>
      <c r="Q12" s="210"/>
      <c r="R12" s="792"/>
      <c r="S12" s="792"/>
      <c r="T12" s="792"/>
      <c r="U12" s="792"/>
      <c r="V12" s="792"/>
      <c r="W12" s="792"/>
      <c r="X12" s="119"/>
      <c r="AJ12" s="313" t="s">
        <v>379</v>
      </c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7:49">
      <c r="J13" s="86"/>
      <c r="K13" s="86"/>
      <c r="L13" s="35"/>
      <c r="M13" s="35"/>
      <c r="N13" s="35"/>
      <c r="O13" s="35"/>
      <c r="P13" s="35"/>
      <c r="Q13" s="35"/>
      <c r="R13" s="786"/>
      <c r="S13" s="786"/>
      <c r="T13" s="786"/>
      <c r="U13" s="786"/>
      <c r="V13" s="786"/>
      <c r="W13" s="786"/>
      <c r="X13" s="413"/>
      <c r="AC13" s="786"/>
      <c r="AD13" s="786"/>
      <c r="AE13" s="786"/>
      <c r="AF13" s="786"/>
      <c r="AG13" s="786"/>
      <c r="AH13" s="786"/>
      <c r="AI13" s="786"/>
      <c r="AJ13" s="786"/>
    </row>
    <row r="14" spans="7:49" ht="14.25" customHeight="1">
      <c r="J14" s="86"/>
      <c r="K14" s="86"/>
      <c r="L14" s="737" t="s">
        <v>496</v>
      </c>
      <c r="M14" s="737"/>
      <c r="N14" s="737"/>
      <c r="O14" s="737"/>
      <c r="P14" s="737"/>
      <c r="Q14" s="737"/>
      <c r="R14" s="737"/>
      <c r="S14" s="737"/>
      <c r="T14" s="737"/>
      <c r="U14" s="737"/>
      <c r="V14" s="737"/>
      <c r="W14" s="737"/>
      <c r="X14" s="737"/>
      <c r="Y14" s="737"/>
      <c r="Z14" s="737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19" t="s">
        <v>497</v>
      </c>
    </row>
    <row r="15" spans="7:49" ht="14.25" customHeight="1">
      <c r="J15" s="86"/>
      <c r="K15" s="86"/>
      <c r="L15" s="737" t="s">
        <v>95</v>
      </c>
      <c r="M15" s="737" t="s">
        <v>513</v>
      </c>
      <c r="N15" s="737" t="s">
        <v>432</v>
      </c>
      <c r="O15" s="737"/>
      <c r="P15" s="737"/>
      <c r="Q15" s="787" t="s">
        <v>404</v>
      </c>
      <c r="R15" s="787"/>
      <c r="S15" s="787"/>
      <c r="T15" s="787"/>
      <c r="U15" s="787" t="s">
        <v>433</v>
      </c>
      <c r="V15" s="787"/>
      <c r="W15" s="787"/>
      <c r="X15" s="787"/>
      <c r="Y15" s="787" t="s">
        <v>407</v>
      </c>
      <c r="Z15" s="787"/>
      <c r="AA15" s="787"/>
      <c r="AB15" s="787"/>
      <c r="AC15" s="787" t="s">
        <v>501</v>
      </c>
      <c r="AD15" s="787"/>
      <c r="AE15" s="787"/>
      <c r="AF15" s="787"/>
      <c r="AG15" s="787"/>
      <c r="AH15" s="787"/>
      <c r="AI15" s="787"/>
      <c r="AJ15" s="737" t="s">
        <v>341</v>
      </c>
      <c r="AK15" s="770" t="s">
        <v>278</v>
      </c>
      <c r="AL15" s="719"/>
    </row>
    <row r="16" spans="7:49" ht="27.95" customHeight="1">
      <c r="J16" s="86"/>
      <c r="K16" s="86"/>
      <c r="L16" s="737"/>
      <c r="M16" s="737"/>
      <c r="N16" s="737"/>
      <c r="O16" s="737"/>
      <c r="P16" s="737"/>
      <c r="Q16" s="787"/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 t="s">
        <v>434</v>
      </c>
      <c r="AD16" s="787"/>
      <c r="AE16" s="719" t="s">
        <v>435</v>
      </c>
      <c r="AF16" s="719"/>
      <c r="AG16" s="789" t="s">
        <v>503</v>
      </c>
      <c r="AH16" s="789"/>
      <c r="AI16" s="789"/>
      <c r="AJ16" s="737"/>
      <c r="AK16" s="770"/>
      <c r="AL16" s="719"/>
    </row>
    <row r="17" spans="1:53" ht="14.25" customHeight="1">
      <c r="J17" s="86"/>
      <c r="K17" s="86"/>
      <c r="L17" s="737"/>
      <c r="M17" s="737"/>
      <c r="N17" s="737"/>
      <c r="O17" s="737"/>
      <c r="P17" s="737"/>
      <c r="Q17" s="787"/>
      <c r="R17" s="787"/>
      <c r="S17" s="787"/>
      <c r="T17" s="787"/>
      <c r="U17" s="787"/>
      <c r="V17" s="787"/>
      <c r="W17" s="787"/>
      <c r="X17" s="787"/>
      <c r="Y17" s="787"/>
      <c r="Z17" s="787"/>
      <c r="AA17" s="787"/>
      <c r="AB17" s="787"/>
      <c r="AC17" s="409" t="s">
        <v>345</v>
      </c>
      <c r="AD17" s="409" t="s">
        <v>344</v>
      </c>
      <c r="AE17" s="409" t="s">
        <v>345</v>
      </c>
      <c r="AF17" s="409" t="s">
        <v>344</v>
      </c>
      <c r="AG17" s="105" t="s">
        <v>405</v>
      </c>
      <c r="AH17" s="788" t="s">
        <v>406</v>
      </c>
      <c r="AI17" s="788"/>
      <c r="AJ17" s="737"/>
      <c r="AK17" s="770"/>
      <c r="AL17" s="719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780">
        <f ca="1">OFFSET(N18,0,-1)+1</f>
        <v>3</v>
      </c>
      <c r="O18" s="780"/>
      <c r="P18" s="780"/>
      <c r="Q18" s="780">
        <f ca="1">OFFSET(Q18,0,-3)+1</f>
        <v>4</v>
      </c>
      <c r="R18" s="780"/>
      <c r="S18" s="780"/>
      <c r="T18" s="780"/>
      <c r="U18" s="780">
        <f ca="1">OFFSET(U18,0,-4)+1</f>
        <v>5</v>
      </c>
      <c r="V18" s="780"/>
      <c r="W18" s="780"/>
      <c r="X18" s="780"/>
      <c r="Y18" s="566"/>
      <c r="Z18" s="566"/>
      <c r="AA18" s="566">
        <f ca="1">OFFSET(U18,0,0)+1</f>
        <v>6</v>
      </c>
      <c r="AB18" s="567">
        <f ca="1">AA18</f>
        <v>6</v>
      </c>
      <c r="AC18" s="565">
        <f t="shared" ref="AC18:AJ18" ca="1" si="0">OFFSET(AC18,0,-1)+1</f>
        <v>7</v>
      </c>
      <c r="AD18" s="565">
        <f t="shared" ca="1" si="0"/>
        <v>8</v>
      </c>
      <c r="AE18" s="565">
        <f t="shared" ca="1" si="0"/>
        <v>9</v>
      </c>
      <c r="AF18" s="565">
        <f t="shared" ca="1" si="0"/>
        <v>10</v>
      </c>
      <c r="AG18" s="565">
        <f t="shared" ca="1" si="0"/>
        <v>11</v>
      </c>
      <c r="AH18" s="565">
        <f t="shared" ca="1" si="0"/>
        <v>12</v>
      </c>
      <c r="AI18" s="565">
        <f t="shared" ca="1" si="0"/>
        <v>13</v>
      </c>
      <c r="AJ18" s="565">
        <f t="shared" ca="1" si="0"/>
        <v>14</v>
      </c>
      <c r="AK18" s="568"/>
      <c r="AL18" s="565">
        <v>15</v>
      </c>
    </row>
    <row r="19" spans="1:53" ht="22.5">
      <c r="A19" s="793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337">
        <f>mergeValue(A19)</f>
        <v>1</v>
      </c>
      <c r="M19" s="208" t="s">
        <v>23</v>
      </c>
      <c r="N19" s="810"/>
      <c r="O19" s="811"/>
      <c r="P19" s="811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811"/>
      <c r="AB19" s="811"/>
      <c r="AC19" s="811"/>
      <c r="AD19" s="811"/>
      <c r="AE19" s="811"/>
      <c r="AF19" s="811"/>
      <c r="AG19" s="811"/>
      <c r="AH19" s="811"/>
      <c r="AI19" s="811"/>
      <c r="AJ19" s="811"/>
      <c r="AK19" s="811"/>
      <c r="AL19" s="602" t="s">
        <v>665</v>
      </c>
    </row>
    <row r="20" spans="1:53" ht="22.5">
      <c r="A20" s="793"/>
      <c r="B20" s="793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13"/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  <c r="AF20" s="795"/>
      <c r="AG20" s="795"/>
      <c r="AH20" s="795"/>
      <c r="AI20" s="795"/>
      <c r="AJ20" s="795"/>
      <c r="AK20" s="795"/>
      <c r="AL20" s="601" t="s">
        <v>511</v>
      </c>
    </row>
    <row r="21" spans="1:53" ht="45">
      <c r="A21" s="793"/>
      <c r="B21" s="793"/>
      <c r="C21" s="793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13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795"/>
      <c r="AF21" s="795"/>
      <c r="AG21" s="795"/>
      <c r="AH21" s="795"/>
      <c r="AI21" s="795"/>
      <c r="AJ21" s="795"/>
      <c r="AK21" s="795"/>
      <c r="AL21" s="601" t="s">
        <v>633</v>
      </c>
    </row>
    <row r="22" spans="1:53" ht="20.100000000000001" customHeight="1">
      <c r="A22" s="793"/>
      <c r="B22" s="793"/>
      <c r="C22" s="793"/>
      <c r="D22" s="793">
        <v>1</v>
      </c>
      <c r="E22" s="296"/>
      <c r="F22" s="346"/>
      <c r="G22" s="347"/>
      <c r="H22" s="347"/>
      <c r="I22" s="797"/>
      <c r="J22" s="798"/>
      <c r="K22" s="776"/>
      <c r="L22" s="812" t="str">
        <f>mergeValue(A22) &amp;"."&amp; mergeValue(B22)&amp;"."&amp; mergeValue(C22)&amp;"."&amp; mergeValue(D22)</f>
        <v>1.1.1.1</v>
      </c>
      <c r="M22" s="814"/>
      <c r="N22" s="816"/>
      <c r="O22" s="803" t="s">
        <v>96</v>
      </c>
      <c r="P22" s="804"/>
      <c r="Q22" s="783" t="s">
        <v>88</v>
      </c>
      <c r="R22" s="794"/>
      <c r="S22" s="801">
        <v>1</v>
      </c>
      <c r="T22" s="817"/>
      <c r="U22" s="783" t="s">
        <v>88</v>
      </c>
      <c r="V22" s="794"/>
      <c r="W22" s="801" t="s">
        <v>96</v>
      </c>
      <c r="X22" s="808"/>
      <c r="Y22" s="783" t="s">
        <v>88</v>
      </c>
      <c r="Z22" s="190"/>
      <c r="AA22" s="112">
        <v>1</v>
      </c>
      <c r="AB22" s="582"/>
      <c r="AC22" s="657"/>
      <c r="AD22" s="657"/>
      <c r="AE22" s="658"/>
      <c r="AF22" s="657"/>
      <c r="AG22" s="659"/>
      <c r="AH22" s="557" t="s">
        <v>87</v>
      </c>
      <c r="AI22" s="659"/>
      <c r="AJ22" s="575" t="s">
        <v>88</v>
      </c>
      <c r="AK22" s="280"/>
      <c r="AL22" s="736" t="s">
        <v>668</v>
      </c>
      <c r="AM22" s="296" t="str">
        <f>strCheckDateOnDP(AC22:AK22,List06_10_DP)</f>
        <v/>
      </c>
      <c r="AN22" s="315" t="str">
        <f>IF(AND(COUNTIF(AO18:AO26,AO22)&gt;1,AO22&lt;&gt;""),"ErrUnique:HasDoubleConn","")</f>
        <v/>
      </c>
      <c r="AO22" s="315"/>
      <c r="AP22" s="315"/>
      <c r="AQ22" s="315"/>
      <c r="AR22" s="315"/>
      <c r="AS22" s="315"/>
    </row>
    <row r="23" spans="1:53" ht="20.100000000000001" customHeight="1">
      <c r="A23" s="793"/>
      <c r="B23" s="793"/>
      <c r="C23" s="793"/>
      <c r="D23" s="793"/>
      <c r="E23" s="296"/>
      <c r="F23" s="346"/>
      <c r="G23" s="347"/>
      <c r="H23" s="347"/>
      <c r="I23" s="797"/>
      <c r="J23" s="798"/>
      <c r="K23" s="776"/>
      <c r="L23" s="799"/>
      <c r="M23" s="815"/>
      <c r="N23" s="816"/>
      <c r="O23" s="803"/>
      <c r="P23" s="804"/>
      <c r="Q23" s="783"/>
      <c r="R23" s="794"/>
      <c r="S23" s="801"/>
      <c r="T23" s="818"/>
      <c r="U23" s="783"/>
      <c r="V23" s="794"/>
      <c r="W23" s="801"/>
      <c r="X23" s="809"/>
      <c r="Y23" s="783"/>
      <c r="Z23" s="429"/>
      <c r="AA23" s="209"/>
      <c r="AB23" s="209"/>
      <c r="AC23" s="259"/>
      <c r="AD23" s="259"/>
      <c r="AE23" s="259"/>
      <c r="AF23" s="298" t="str">
        <f>AG22 &amp; "-" &amp; AI22</f>
        <v>-</v>
      </c>
      <c r="AG23" s="298"/>
      <c r="AH23" s="298"/>
      <c r="AI23" s="298"/>
      <c r="AJ23" s="298" t="s">
        <v>88</v>
      </c>
      <c r="AK23" s="432"/>
      <c r="AL23" s="736"/>
      <c r="AN23" s="315"/>
      <c r="AO23" s="315"/>
      <c r="AP23" s="315"/>
      <c r="AQ23" s="315"/>
      <c r="AR23" s="315"/>
      <c r="AS23" s="315"/>
    </row>
    <row r="24" spans="1:53" ht="20.100000000000001" customHeight="1">
      <c r="A24" s="793"/>
      <c r="B24" s="793"/>
      <c r="C24" s="793"/>
      <c r="D24" s="793"/>
      <c r="E24" s="296"/>
      <c r="F24" s="346"/>
      <c r="G24" s="347"/>
      <c r="H24" s="347"/>
      <c r="I24" s="797"/>
      <c r="J24" s="798"/>
      <c r="K24" s="776"/>
      <c r="L24" s="799"/>
      <c r="M24" s="815"/>
      <c r="N24" s="816"/>
      <c r="O24" s="803"/>
      <c r="P24" s="804"/>
      <c r="Q24" s="783"/>
      <c r="R24" s="794"/>
      <c r="S24" s="801"/>
      <c r="T24" s="819"/>
      <c r="U24" s="783"/>
      <c r="V24" s="431"/>
      <c r="W24" s="176"/>
      <c r="X24" s="209"/>
      <c r="Y24" s="258"/>
      <c r="Z24" s="258"/>
      <c r="AA24" s="258"/>
      <c r="AB24" s="258"/>
      <c r="AC24" s="259"/>
      <c r="AD24" s="259"/>
      <c r="AE24" s="259"/>
      <c r="AF24" s="259"/>
      <c r="AG24" s="260"/>
      <c r="AH24" s="197"/>
      <c r="AI24" s="197"/>
      <c r="AJ24" s="260"/>
      <c r="AK24" s="185"/>
      <c r="AL24" s="736"/>
      <c r="AN24" s="315"/>
      <c r="AO24" s="315"/>
      <c r="AP24" s="315"/>
      <c r="AQ24" s="315"/>
      <c r="AR24" s="315"/>
      <c r="AS24" s="315"/>
    </row>
    <row r="25" spans="1:53" ht="20.100000000000001" customHeight="1">
      <c r="A25" s="793"/>
      <c r="B25" s="793"/>
      <c r="C25" s="793"/>
      <c r="D25" s="793"/>
      <c r="E25" s="296"/>
      <c r="F25" s="346"/>
      <c r="G25" s="347"/>
      <c r="H25" s="347"/>
      <c r="I25" s="797"/>
      <c r="J25" s="798"/>
      <c r="K25" s="776"/>
      <c r="L25" s="799"/>
      <c r="M25" s="815"/>
      <c r="N25" s="816"/>
      <c r="O25" s="803"/>
      <c r="P25" s="804"/>
      <c r="Q25" s="783"/>
      <c r="R25" s="261"/>
      <c r="S25" s="263"/>
      <c r="T25" s="262"/>
      <c r="U25" s="258"/>
      <c r="V25" s="258"/>
      <c r="W25" s="258"/>
      <c r="X25" s="258"/>
      <c r="Y25" s="258"/>
      <c r="Z25" s="258"/>
      <c r="AA25" s="258"/>
      <c r="AB25" s="258"/>
      <c r="AC25" s="259"/>
      <c r="AD25" s="259"/>
      <c r="AE25" s="259"/>
      <c r="AF25" s="259"/>
      <c r="AG25" s="260"/>
      <c r="AH25" s="197"/>
      <c r="AI25" s="197"/>
      <c r="AJ25" s="260"/>
      <c r="AK25" s="185"/>
      <c r="AL25" s="736"/>
      <c r="AN25" s="315"/>
      <c r="AO25" s="315"/>
      <c r="AP25" s="315"/>
      <c r="AQ25" s="315"/>
      <c r="AR25" s="315"/>
      <c r="AS25" s="315"/>
    </row>
    <row r="26" spans="1:53" customFormat="1" ht="20.100000000000001" customHeight="1">
      <c r="A26" s="793"/>
      <c r="B26" s="793"/>
      <c r="C26" s="793"/>
      <c r="D26" s="793"/>
      <c r="E26" s="348"/>
      <c r="F26" s="349"/>
      <c r="G26" s="348"/>
      <c r="H26" s="348"/>
      <c r="I26" s="797"/>
      <c r="J26" s="798"/>
      <c r="K26" s="776"/>
      <c r="L26" s="799"/>
      <c r="M26" s="815"/>
      <c r="N26" s="430"/>
      <c r="O26" s="163"/>
      <c r="P26" s="209" t="s">
        <v>408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4"/>
      <c r="AL26" s="736"/>
      <c r="AM26" s="305"/>
      <c r="AN26" s="305"/>
      <c r="AO26" s="316"/>
      <c r="AP26" s="316"/>
      <c r="AQ26" s="316"/>
      <c r="AR26" s="316"/>
      <c r="AS26" s="316"/>
      <c r="AT26" s="305"/>
      <c r="AU26" s="305"/>
      <c r="AV26" s="305"/>
      <c r="AW26" s="305"/>
    </row>
    <row r="27" spans="1:53" customFormat="1" ht="15" customHeight="1">
      <c r="A27" s="793"/>
      <c r="B27" s="793"/>
      <c r="C27" s="793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736"/>
      <c r="AM27" s="305"/>
      <c r="AN27" s="305"/>
      <c r="AO27" s="316"/>
      <c r="AP27" s="316"/>
      <c r="AQ27" s="316"/>
      <c r="AR27" s="316"/>
      <c r="AS27" s="316"/>
      <c r="AT27" s="305"/>
      <c r="AU27" s="305"/>
      <c r="AV27" s="305"/>
      <c r="AW27" s="305"/>
    </row>
    <row r="28" spans="1:53" customFormat="1" ht="15" customHeight="1">
      <c r="A28" s="793"/>
      <c r="B28" s="793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60"/>
      <c r="AH28" s="162"/>
      <c r="AI28" s="196"/>
      <c r="AJ28" s="161"/>
      <c r="AK28" s="197"/>
      <c r="AL28" s="18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</row>
    <row r="29" spans="1:53" customFormat="1" ht="15" customHeight="1">
      <c r="A29" s="793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60"/>
      <c r="AH29" s="162"/>
      <c r="AI29" s="196"/>
      <c r="AJ29" s="161"/>
      <c r="AK29" s="197"/>
      <c r="AL29" s="18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60"/>
      <c r="AH30" s="162"/>
      <c r="AI30" s="196"/>
      <c r="AJ30" s="161"/>
      <c r="AK30" s="197"/>
      <c r="AL30" s="18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</row>
    <row r="31" spans="1:53" ht="3" customHeight="1">
      <c r="AM31" s="34"/>
      <c r="AX31" s="296"/>
    </row>
    <row r="32" spans="1:53" ht="14.25" customHeight="1">
      <c r="L32" s="616">
        <v>1</v>
      </c>
      <c r="M32" s="649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213"/>
      <c r="AY33" s="213"/>
      <c r="AZ33" s="213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20" t="s">
        <v>514</v>
      </c>
      <c r="E5" s="820"/>
      <c r="F5" s="820"/>
      <c r="G5" s="820"/>
      <c r="H5" s="820"/>
      <c r="I5" s="820"/>
      <c r="J5" s="820"/>
      <c r="K5" s="578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22" t="s">
        <v>496</v>
      </c>
      <c r="E8" s="822"/>
      <c r="F8" s="822"/>
      <c r="G8" s="822"/>
      <c r="H8" s="822"/>
      <c r="I8" s="822"/>
      <c r="J8" s="822"/>
      <c r="K8" s="822" t="s">
        <v>497</v>
      </c>
    </row>
    <row r="9" spans="1:14">
      <c r="D9" s="822" t="s">
        <v>95</v>
      </c>
      <c r="E9" s="822" t="s">
        <v>517</v>
      </c>
      <c r="F9" s="822"/>
      <c r="G9" s="822" t="s">
        <v>518</v>
      </c>
      <c r="H9" s="822"/>
      <c r="I9" s="822"/>
      <c r="J9" s="822"/>
      <c r="K9" s="822"/>
    </row>
    <row r="10" spans="1:14" ht="22.5">
      <c r="D10" s="822"/>
      <c r="E10" s="141" t="s">
        <v>519</v>
      </c>
      <c r="F10" s="141" t="s">
        <v>446</v>
      </c>
      <c r="G10" s="141" t="s">
        <v>446</v>
      </c>
      <c r="H10" s="141" t="s">
        <v>519</v>
      </c>
      <c r="I10" s="141" t="s">
        <v>520</v>
      </c>
      <c r="J10" s="141" t="s">
        <v>498</v>
      </c>
      <c r="K10" s="822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2" t="s">
        <v>53</v>
      </c>
      <c r="B12" s="139" t="s">
        <v>256</v>
      </c>
      <c r="C12" s="140"/>
      <c r="D12" s="142" t="s">
        <v>96</v>
      </c>
      <c r="E12" s="660"/>
      <c r="F12" s="652"/>
      <c r="G12" s="652"/>
      <c r="H12" s="652"/>
      <c r="I12" s="672"/>
      <c r="J12" s="653"/>
      <c r="K12" s="740" t="s">
        <v>521</v>
      </c>
      <c r="M12" s="597" t="str">
        <f>IF(ISERROR(INDEX(kind_of_nameforms,MATCH(E12,kind_of_forms,0),1)),"",INDEX(kind_of_nameforms,MATCH(E12,kind_of_forms,0),1))</f>
        <v/>
      </c>
      <c r="N12" s="598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9"/>
      <c r="K13" s="742"/>
    </row>
    <row r="14" spans="1:14" ht="3" customHeight="1">
      <c r="A14" s="135"/>
      <c r="B14" s="135"/>
      <c r="C14" s="135"/>
    </row>
    <row r="15" spans="1:14" ht="27.75" customHeight="1">
      <c r="E15" s="821" t="s">
        <v>632</v>
      </c>
      <c r="F15" s="821"/>
      <c r="G15" s="821"/>
      <c r="H15" s="821"/>
      <c r="I15" s="821"/>
      <c r="J15" s="82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14" t="s">
        <v>316</v>
      </c>
      <c r="E7" s="716"/>
      <c r="F7" s="580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8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7">
        <v>0</v>
      </c>
      <c r="E11" s="549"/>
    </row>
    <row r="12" spans="3:9" ht="15" customHeight="1">
      <c r="C12" s="220"/>
      <c r="D12" s="127">
        <v>1</v>
      </c>
      <c r="E12" s="221"/>
    </row>
    <row r="13" spans="3:9" ht="12" customHeight="1">
      <c r="C13" s="49"/>
      <c r="D13" s="550"/>
      <c r="E13" s="551" t="s">
        <v>180</v>
      </c>
    </row>
    <row r="14" spans="3:9" ht="3" customHeight="1"/>
    <row r="15" spans="3:9" ht="22.5" customHeight="1">
      <c r="C15" s="222"/>
      <c r="D15" s="823" t="s">
        <v>317</v>
      </c>
      <c r="E15" s="823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2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20" t="s">
        <v>58</v>
      </c>
      <c r="E7" s="820"/>
      <c r="F7" s="580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6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24" t="s">
        <v>59</v>
      </c>
      <c r="C2" s="824"/>
      <c r="D2" s="824"/>
      <c r="E2" s="581"/>
    </row>
    <row r="3" spans="2:5" ht="3" customHeight="1"/>
    <row r="4" spans="2:5" ht="21.75" customHeight="1" thickBot="1">
      <c r="B4" s="885" t="s">
        <v>1</v>
      </c>
      <c r="C4" s="885" t="s">
        <v>94</v>
      </c>
      <c r="D4" s="885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85"/>
  <sheetViews>
    <sheetView showGridLines="0" workbookViewId="0"/>
  </sheetViews>
  <sheetFormatPr defaultRowHeight="11.25"/>
  <sheetData>
    <row r="1" spans="1:1">
      <c r="A1" s="650">
        <f>IF('Форма 2.13'!$F$10="",1,0)</f>
        <v>0</v>
      </c>
    </row>
    <row r="2" spans="1:1">
      <c r="A2" s="650">
        <f>IF('Форма 2.13'!$G$10="",1,0)</f>
        <v>0</v>
      </c>
    </row>
    <row r="3" spans="1:1">
      <c r="A3" s="650">
        <f>IF('Форма 2.13'!$F$11="",1,0)</f>
        <v>0</v>
      </c>
    </row>
    <row r="4" spans="1:1">
      <c r="A4" s="650">
        <f>IF('Форма 2.13'!$G$11="",1,0)</f>
        <v>0</v>
      </c>
    </row>
    <row r="5" spans="1:1">
      <c r="A5" s="650">
        <f>IF('Форма 2.13'!$F$12="",1,0)</f>
        <v>0</v>
      </c>
    </row>
    <row r="6" spans="1:1">
      <c r="A6" s="650">
        <f>IF('Форма 2.13'!$G$12="",1,0)</f>
        <v>0</v>
      </c>
    </row>
    <row r="7" spans="1:1">
      <c r="A7" s="650">
        <f>IF('Форма 2.13'!$F$13="",1,0)</f>
        <v>0</v>
      </c>
    </row>
    <row r="8" spans="1:1">
      <c r="A8" s="650">
        <f>IF('Форма 2.13'!$G$13="",1,0)</f>
        <v>0</v>
      </c>
    </row>
    <row r="9" spans="1:1">
      <c r="A9" s="650">
        <f>IF('Форма 2.14.1'!$J$15="",1,0)</f>
        <v>0</v>
      </c>
    </row>
    <row r="10" spans="1:1">
      <c r="A10" s="650">
        <f>IF('Форма 2.14.1'!$H$17="",1,0)</f>
        <v>0</v>
      </c>
    </row>
    <row r="11" spans="1:1">
      <c r="A11" s="650">
        <f>IF('Форма 2.14.1'!$I$17="",1,0)</f>
        <v>0</v>
      </c>
    </row>
    <row r="12" spans="1:1">
      <c r="A12" s="650">
        <f>IF('Форма 2.14.1'!$J$17="",1,0)</f>
        <v>0</v>
      </c>
    </row>
    <row r="13" spans="1:1">
      <c r="A13" s="650">
        <f>IF('Форма 2.14.1'!$H$22="",1,0)</f>
        <v>0</v>
      </c>
    </row>
    <row r="14" spans="1:1">
      <c r="A14" s="650">
        <f>IF('Форма 2.14.1'!$I$22="",1,0)</f>
        <v>0</v>
      </c>
    </row>
    <row r="15" spans="1:1">
      <c r="A15" s="650">
        <f>IF('Форма 2.14.1'!$J$22="",1,0)</f>
        <v>0</v>
      </c>
    </row>
    <row r="16" spans="1:1">
      <c r="A16" s="650">
        <f>IF('Форма 2.14.1'!$H$25="",1,0)</f>
        <v>0</v>
      </c>
    </row>
    <row r="17" spans="1:1">
      <c r="A17" s="650">
        <f>IF('Форма 2.14.1'!$I$25="",1,0)</f>
        <v>0</v>
      </c>
    </row>
    <row r="18" spans="1:1">
      <c r="A18" s="650">
        <f>IF('Форма 2.14.1'!$J$25="",1,0)</f>
        <v>0</v>
      </c>
    </row>
    <row r="19" spans="1:1">
      <c r="A19" s="650">
        <f>IF('Форма 2.14.1'!$H$28="",1,0)</f>
        <v>0</v>
      </c>
    </row>
    <row r="20" spans="1:1">
      <c r="A20" s="650">
        <f>IF('Форма 2.14.1'!$I$28="",1,0)</f>
        <v>0</v>
      </c>
    </row>
    <row r="21" spans="1:1">
      <c r="A21" s="650">
        <f>IF('Форма 2.14.1'!$J$28="",1,0)</f>
        <v>0</v>
      </c>
    </row>
    <row r="22" spans="1:1">
      <c r="A22" s="650">
        <f>IF('Форма 2.14.1'!$H$31="",1,0)</f>
        <v>0</v>
      </c>
    </row>
    <row r="23" spans="1:1">
      <c r="A23" s="650">
        <f>IF('Форма 2.14.1'!$I$31="",1,0)</f>
        <v>0</v>
      </c>
    </row>
    <row r="24" spans="1:1">
      <c r="A24" s="650">
        <f>IF('Форма 2.14.1'!$J$31="",1,0)</f>
        <v>0</v>
      </c>
    </row>
    <row r="25" spans="1:1">
      <c r="A25" s="650">
        <f>IF('Форма 2.14.2 | Т-тех'!$O$22="",1,0)</f>
        <v>1</v>
      </c>
    </row>
    <row r="26" spans="1:1">
      <c r="A26" s="650">
        <f>IF('Форма 2.14.2 | Т-тех'!$R$23="",1,0)</f>
        <v>1</v>
      </c>
    </row>
    <row r="27" spans="1:1">
      <c r="A27" s="650">
        <f>IF('Форма 2.14.2 | Т-тех'!$T$23="",1,0)</f>
        <v>1</v>
      </c>
    </row>
    <row r="28" spans="1:1">
      <c r="A28" s="650">
        <f>IF('Форма 2.14.2 | Т-тех'!$S$23="",1,0)</f>
        <v>0</v>
      </c>
    </row>
    <row r="29" spans="1:1">
      <c r="A29" s="650">
        <f>IF('Форма 2.14.2 | Т-тех'!$U$23="",1,0)</f>
        <v>0</v>
      </c>
    </row>
    <row r="30" spans="1:1">
      <c r="A30" s="650">
        <f>IF('Форма 2.14.2 | Т-транс'!$O$22="",1,0)</f>
        <v>0</v>
      </c>
    </row>
    <row r="31" spans="1:1">
      <c r="A31" s="650">
        <f>IF('Форма 2.14.2 | Т-транс'!$R$23="",1,0)</f>
        <v>0</v>
      </c>
    </row>
    <row r="32" spans="1:1">
      <c r="A32" s="650">
        <f>IF('Форма 2.14.2 | Т-транс'!$T$23="",1,0)</f>
        <v>0</v>
      </c>
    </row>
    <row r="33" spans="1:1">
      <c r="A33" s="650">
        <f>IF('Форма 2.14.2 | Т-транс'!$S$23="",1,0)</f>
        <v>0</v>
      </c>
    </row>
    <row r="34" spans="1:1">
      <c r="A34" s="650">
        <f>IF('Форма 2.14.2 | Т-транс'!$U$23="",1,0)</f>
        <v>0</v>
      </c>
    </row>
    <row r="35" spans="1:1">
      <c r="A35" s="650">
        <f>IF('Форма 2.14.2 | Т-подвоз'!$O$22="",1,0)</f>
        <v>1</v>
      </c>
    </row>
    <row r="36" spans="1:1">
      <c r="A36" s="650">
        <f>IF('Форма 2.14.2 | Т-подвоз'!$R$23="",1,0)</f>
        <v>1</v>
      </c>
    </row>
    <row r="37" spans="1:1">
      <c r="A37" s="650">
        <f>IF('Форма 2.14.2 | Т-подвоз'!$T$23="",1,0)</f>
        <v>1</v>
      </c>
    </row>
    <row r="38" spans="1:1">
      <c r="A38" s="650">
        <f>IF('Форма 2.14.2 | Т-подвоз'!$S$23="",1,0)</f>
        <v>0</v>
      </c>
    </row>
    <row r="39" spans="1:1">
      <c r="A39" s="650">
        <f>IF('Форма 2.14.2 | Т-подвоз'!$U$23="",1,0)</f>
        <v>0</v>
      </c>
    </row>
    <row r="40" spans="1:1">
      <c r="A40" s="650">
        <f>IF('Форма 2.14.2 | Т-пит'!$O$22="",1,0)</f>
        <v>1</v>
      </c>
    </row>
    <row r="41" spans="1:1">
      <c r="A41" s="650">
        <f>IF('Форма 2.14.2 | Т-пит'!$R$23="",1,0)</f>
        <v>1</v>
      </c>
    </row>
    <row r="42" spans="1:1">
      <c r="A42" s="650">
        <f>IF('Форма 2.14.2 | Т-пит'!$T$23="",1,0)</f>
        <v>1</v>
      </c>
    </row>
    <row r="43" spans="1:1">
      <c r="A43" s="650">
        <f>IF('Форма 2.14.2 | Т-пит'!$S$23="",1,0)</f>
        <v>0</v>
      </c>
    </row>
    <row r="44" spans="1:1">
      <c r="A44" s="650">
        <f>IF('Форма 2.14.2 | Т-пит'!$U$23="",1,0)</f>
        <v>0</v>
      </c>
    </row>
    <row r="45" spans="1:1">
      <c r="A45" s="650">
        <f>IF('Форма 2.14.3 | Т-подкл(инд)'!$M$22="",1,0)</f>
        <v>1</v>
      </c>
    </row>
    <row r="46" spans="1:1">
      <c r="A46" s="650">
        <f>IF('Форма 2.14.3 | Т-подкл(инд)'!$Q$22="",1,0)</f>
        <v>1</v>
      </c>
    </row>
    <row r="47" spans="1:1">
      <c r="A47" s="650">
        <f>IF('Форма 2.14.3 | Т-подкл(инд)'!$AD$22="",1,0)</f>
        <v>1</v>
      </c>
    </row>
    <row r="48" spans="1:1">
      <c r="A48" s="650">
        <f>IF('Форма 2.14.3 | Т-подкл(инд)'!$AE$22="",1,0)</f>
        <v>1</v>
      </c>
    </row>
    <row r="49" spans="1:1">
      <c r="A49" s="650">
        <f>IF('Форма 2.14.3 | Т-подкл(инд)'!$AF$22="",1,0)</f>
        <v>1</v>
      </c>
    </row>
    <row r="50" spans="1:1">
      <c r="A50" s="650">
        <f>IF('Форма 2.14.3 | Т-подкл(инд)'!$AG$22="",1,0)</f>
        <v>1</v>
      </c>
    </row>
    <row r="51" spans="1:1">
      <c r="A51" s="650">
        <f>IF('Форма 2.14.3 | Т-подкл(инд)'!$AH$22="",1,0)</f>
        <v>1</v>
      </c>
    </row>
    <row r="52" spans="1:1">
      <c r="A52" s="650">
        <f>IF('Форма 2.14.3 | Т-подкл(инд)'!$AJ$22="",1,0)</f>
        <v>1</v>
      </c>
    </row>
    <row r="53" spans="1:1">
      <c r="A53" s="650">
        <f>IF('Форма 2.14.3 | Т-подкл(инд)'!$N$22="",1,0)</f>
        <v>0</v>
      </c>
    </row>
    <row r="54" spans="1:1">
      <c r="A54" s="650">
        <f>IF('Форма 2.14.3 | Т-подкл(инд)'!$R$22="",1,0)</f>
        <v>0</v>
      </c>
    </row>
    <row r="55" spans="1:1">
      <c r="A55" s="650">
        <f>IF('Форма 2.14.3 | Т-подкл(инд)'!$V$22="",1,0)</f>
        <v>0</v>
      </c>
    </row>
    <row r="56" spans="1:1">
      <c r="A56" s="650">
        <f>IF('Форма 2.14.3 | Т-подкл(инд)'!$Z$22="",1,0)</f>
        <v>0</v>
      </c>
    </row>
    <row r="57" spans="1:1">
      <c r="A57" s="650">
        <f>IF('Форма 2.14.3 | Т-подкл(инд)'!$AI$22="",1,0)</f>
        <v>0</v>
      </c>
    </row>
    <row r="58" spans="1:1">
      <c r="A58" s="650">
        <f>IF('Форма 2.14.3 | Т-подкл(инд)'!$AK$22="",1,0)</f>
        <v>0</v>
      </c>
    </row>
    <row r="59" spans="1:1">
      <c r="A59" s="650">
        <f>IF('Форма 2.14.3 | Т-подкл'!$P$22="",1,0)</f>
        <v>1</v>
      </c>
    </row>
    <row r="60" spans="1:1">
      <c r="A60" s="650">
        <f>IF('Форма 2.14.3 | Т-подкл'!$AC$22="",1,0)</f>
        <v>1</v>
      </c>
    </row>
    <row r="61" spans="1:1">
      <c r="A61" s="650">
        <f>IF('Форма 2.14.3 | Т-подкл'!$AD$22="",1,0)</f>
        <v>1</v>
      </c>
    </row>
    <row r="62" spans="1:1">
      <c r="A62" s="650">
        <f>IF('Форма 2.14.3 | Т-подкл'!$AE$22="",1,0)</f>
        <v>1</v>
      </c>
    </row>
    <row r="63" spans="1:1">
      <c r="A63" s="650">
        <f>IF('Форма 2.14.3 | Т-подкл'!$AF$22="",1,0)</f>
        <v>1</v>
      </c>
    </row>
    <row r="64" spans="1:1">
      <c r="A64" s="650">
        <f>IF('Форма 2.14.3 | Т-подкл'!$AG$22="",1,0)</f>
        <v>1</v>
      </c>
    </row>
    <row r="65" spans="1:1">
      <c r="A65" s="650">
        <f>IF('Форма 2.14.3 | Т-подкл'!$AI$22="",1,0)</f>
        <v>1</v>
      </c>
    </row>
    <row r="66" spans="1:1">
      <c r="A66" s="650">
        <f>IF('Форма 2.14.3 | Т-подкл'!$Q$22="",1,0)</f>
        <v>0</v>
      </c>
    </row>
    <row r="67" spans="1:1">
      <c r="A67" s="650">
        <f>IF('Форма 2.14.3 | Т-подкл'!$U$22="",1,0)</f>
        <v>0</v>
      </c>
    </row>
    <row r="68" spans="1:1">
      <c r="A68" s="650">
        <f>IF('Форма 2.14.3 | Т-подкл'!$Y$22="",1,0)</f>
        <v>0</v>
      </c>
    </row>
    <row r="69" spans="1:1">
      <c r="A69" s="650">
        <f>IF('Форма 2.14.3 | Т-подкл'!$AH$22="",1,0)</f>
        <v>0</v>
      </c>
    </row>
    <row r="70" spans="1:1">
      <c r="A70" s="650">
        <f>IF('Форма 2.14.3 | Т-подкл'!$AJ$22="",1,0)</f>
        <v>0</v>
      </c>
    </row>
    <row r="71" spans="1:1">
      <c r="A71" s="650">
        <f>IF('Форма 1.0.2'!$E$12="",1,0)</f>
        <v>1</v>
      </c>
    </row>
    <row r="72" spans="1:1">
      <c r="A72" s="650">
        <f>IF('Форма 1.0.2'!$F$12="",1,0)</f>
        <v>1</v>
      </c>
    </row>
    <row r="73" spans="1:1">
      <c r="A73" s="650">
        <f>IF('Форма 1.0.2'!$G$12="",1,0)</f>
        <v>1</v>
      </c>
    </row>
    <row r="74" spans="1:1">
      <c r="A74" s="650">
        <f>IF('Форма 1.0.2'!$H$12="",1,0)</f>
        <v>1</v>
      </c>
    </row>
    <row r="75" spans="1:1">
      <c r="A75" s="650">
        <f>IF('Форма 1.0.2'!$I$12="",1,0)</f>
        <v>1</v>
      </c>
    </row>
    <row r="76" spans="1:1">
      <c r="A76" s="650">
        <f>IF('Форма 1.0.2'!$J$12="",1,0)</f>
        <v>1</v>
      </c>
    </row>
    <row r="77" spans="1:1">
      <c r="A77" s="650">
        <f>IF('Сведения об изменении'!$E$12="",1,0)</f>
        <v>1</v>
      </c>
    </row>
    <row r="78" spans="1:1">
      <c r="A78" s="673">
        <f>IF(Территории!$E$12="",1,0)</f>
        <v>0</v>
      </c>
    </row>
    <row r="79" spans="1:1">
      <c r="A79" s="673">
        <f>IF('Перечень тарифов'!$E$21="",1,0)</f>
        <v>0</v>
      </c>
    </row>
    <row r="80" spans="1:1">
      <c r="A80" s="673">
        <f>IF('Перечень тарифов'!$F$21="",1,0)</f>
        <v>0</v>
      </c>
    </row>
    <row r="81" spans="1:1">
      <c r="A81" s="673">
        <f>IF('Перечень тарифов'!$G$21="",1,0)</f>
        <v>0</v>
      </c>
    </row>
    <row r="82" spans="1:1">
      <c r="A82" s="673">
        <f>IF('Перечень тарифов'!$K$21="",1,0)</f>
        <v>0</v>
      </c>
    </row>
    <row r="83" spans="1:1">
      <c r="A83" s="673">
        <f>IF('Перечень тарифов'!$O$21="",1,0)</f>
        <v>0</v>
      </c>
    </row>
    <row r="84" spans="1:1">
      <c r="A84" s="673">
        <f>IF('Форма 2.14.2 | Т-транс'!$O$23="",1,0)</f>
        <v>0</v>
      </c>
    </row>
    <row r="85" spans="1:1">
      <c r="A85" s="673">
        <f>IF('Форма 2.14.1'!$K$20="",1,0)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87" t="str">
        <f>"Код отчёта: " &amp; GetCode()</f>
        <v>Код отчёта: FAS.JKH.OPEN.INFO.REQUEST.HVS</v>
      </c>
      <c r="C2" s="687"/>
      <c r="D2" s="687"/>
      <c r="E2" s="687"/>
      <c r="F2" s="687"/>
      <c r="G2" s="687"/>
      <c r="Q2" s="354"/>
      <c r="R2" s="354"/>
      <c r="S2" s="354"/>
      <c r="T2" s="354"/>
      <c r="U2" s="354"/>
      <c r="V2" s="354"/>
      <c r="W2" s="354"/>
    </row>
    <row r="3" spans="1:27" ht="18" customHeight="1">
      <c r="B3" s="688" t="str">
        <f>"Версия " &amp; GetVersion()</f>
        <v>Версия 1.0.2</v>
      </c>
      <c r="C3" s="688"/>
      <c r="H3" s="42"/>
      <c r="I3" s="42"/>
      <c r="J3" s="42"/>
      <c r="K3" s="42"/>
      <c r="L3" s="42"/>
      <c r="M3" s="42"/>
      <c r="N3" s="42"/>
      <c r="O3" s="42"/>
      <c r="P3" s="42"/>
      <c r="Q3" s="354"/>
      <c r="R3" s="354"/>
      <c r="S3" s="354"/>
      <c r="T3" s="354"/>
      <c r="U3" s="354"/>
      <c r="V3" s="354"/>
      <c r="W3" s="384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92" t="s">
        <v>380</v>
      </c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3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89" t="s">
        <v>627</v>
      </c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58"/>
    </row>
    <row r="8" spans="1:27" ht="15" customHeight="1">
      <c r="A8" s="42"/>
      <c r="B8" s="77"/>
      <c r="C8" s="76"/>
      <c r="D8" s="5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58"/>
    </row>
    <row r="9" spans="1:27" ht="15" customHeight="1">
      <c r="A9" s="42"/>
      <c r="B9" s="77"/>
      <c r="C9" s="76"/>
      <c r="D9" s="59"/>
      <c r="E9" s="689"/>
      <c r="F9" s="689"/>
      <c r="G9" s="689"/>
      <c r="H9" s="689"/>
      <c r="I9" s="689"/>
      <c r="J9" s="689"/>
      <c r="K9" s="689"/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89"/>
      <c r="Y9" s="58"/>
    </row>
    <row r="10" spans="1:27" ht="10.5" customHeight="1">
      <c r="A10" s="42"/>
      <c r="B10" s="77"/>
      <c r="C10" s="76"/>
      <c r="D10" s="5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  <c r="P10" s="689"/>
      <c r="Q10" s="689"/>
      <c r="R10" s="689"/>
      <c r="S10" s="689"/>
      <c r="T10" s="689"/>
      <c r="U10" s="689"/>
      <c r="V10" s="689"/>
      <c r="W10" s="689"/>
      <c r="X10" s="689"/>
      <c r="Y10" s="58"/>
    </row>
    <row r="11" spans="1:27" ht="27" customHeight="1">
      <c r="A11" s="42"/>
      <c r="B11" s="77"/>
      <c r="C11" s="76"/>
      <c r="D11" s="59"/>
      <c r="E11" s="689"/>
      <c r="F11" s="689"/>
      <c r="G11" s="689"/>
      <c r="H11" s="689"/>
      <c r="I11" s="689"/>
      <c r="J11" s="689"/>
      <c r="K11" s="689"/>
      <c r="L11" s="689"/>
      <c r="M11" s="689"/>
      <c r="N11" s="689"/>
      <c r="O11" s="689"/>
      <c r="P11" s="689"/>
      <c r="Q11" s="689"/>
      <c r="R11" s="689"/>
      <c r="S11" s="689"/>
      <c r="T11" s="689"/>
      <c r="U11" s="689"/>
      <c r="V11" s="689"/>
      <c r="W11" s="689"/>
      <c r="X11" s="689"/>
      <c r="Y11" s="58"/>
    </row>
    <row r="12" spans="1:27" ht="12" customHeight="1">
      <c r="A12" s="42"/>
      <c r="B12" s="77"/>
      <c r="C12" s="76"/>
      <c r="D12" s="59"/>
      <c r="E12" s="689"/>
      <c r="F12" s="689"/>
      <c r="G12" s="689"/>
      <c r="H12" s="689"/>
      <c r="I12" s="689"/>
      <c r="J12" s="689"/>
      <c r="K12" s="689"/>
      <c r="L12" s="689"/>
      <c r="M12" s="689"/>
      <c r="N12" s="689"/>
      <c r="O12" s="689"/>
      <c r="P12" s="689"/>
      <c r="Q12" s="689"/>
      <c r="R12" s="689"/>
      <c r="S12" s="689"/>
      <c r="T12" s="689"/>
      <c r="U12" s="689"/>
      <c r="V12" s="689"/>
      <c r="W12" s="689"/>
      <c r="X12" s="689"/>
      <c r="Y12" s="58"/>
    </row>
    <row r="13" spans="1:27" ht="38.25" customHeight="1">
      <c r="A13" s="42"/>
      <c r="B13" s="77"/>
      <c r="C13" s="76"/>
      <c r="D13" s="59"/>
      <c r="E13" s="689"/>
      <c r="F13" s="689"/>
      <c r="G13" s="689"/>
      <c r="H13" s="689"/>
      <c r="I13" s="689"/>
      <c r="J13" s="689"/>
      <c r="K13" s="689"/>
      <c r="L13" s="689"/>
      <c r="M13" s="689"/>
      <c r="N13" s="689"/>
      <c r="O13" s="689"/>
      <c r="P13" s="689"/>
      <c r="Q13" s="689"/>
      <c r="R13" s="689"/>
      <c r="S13" s="689"/>
      <c r="T13" s="689"/>
      <c r="U13" s="689"/>
      <c r="V13" s="689"/>
      <c r="W13" s="689"/>
      <c r="X13" s="689"/>
      <c r="Y13" s="72"/>
    </row>
    <row r="14" spans="1:27" ht="15" customHeight="1">
      <c r="A14" s="42"/>
      <c r="B14" s="77"/>
      <c r="C14" s="76"/>
      <c r="D14" s="59"/>
      <c r="E14" s="689"/>
      <c r="F14" s="689"/>
      <c r="G14" s="689"/>
      <c r="H14" s="689"/>
      <c r="I14" s="689"/>
      <c r="J14" s="689"/>
      <c r="K14" s="689"/>
      <c r="L14" s="689"/>
      <c r="M14" s="689"/>
      <c r="N14" s="689"/>
      <c r="O14" s="689"/>
      <c r="P14" s="689"/>
      <c r="Q14" s="689"/>
      <c r="R14" s="689"/>
      <c r="S14" s="689"/>
      <c r="T14" s="689"/>
      <c r="U14" s="689"/>
      <c r="V14" s="689"/>
      <c r="W14" s="689"/>
      <c r="X14" s="689"/>
      <c r="Y14" s="58"/>
    </row>
    <row r="15" spans="1:27" ht="15">
      <c r="A15" s="42"/>
      <c r="B15" s="77"/>
      <c r="C15" s="76"/>
      <c r="D15" s="59"/>
      <c r="E15" s="689"/>
      <c r="F15" s="689"/>
      <c r="G15" s="689"/>
      <c r="H15" s="689"/>
      <c r="I15" s="689"/>
      <c r="J15" s="689"/>
      <c r="K15" s="689"/>
      <c r="L15" s="689"/>
      <c r="M15" s="689"/>
      <c r="N15" s="689"/>
      <c r="O15" s="689"/>
      <c r="P15" s="689"/>
      <c r="Q15" s="689"/>
      <c r="R15" s="689"/>
      <c r="S15" s="689"/>
      <c r="T15" s="689"/>
      <c r="U15" s="689"/>
      <c r="V15" s="689"/>
      <c r="W15" s="689"/>
      <c r="X15" s="689"/>
      <c r="Y15" s="58"/>
    </row>
    <row r="16" spans="1:27" ht="15">
      <c r="A16" s="42"/>
      <c r="B16" s="77"/>
      <c r="C16" s="76"/>
      <c r="D16" s="59"/>
      <c r="E16" s="689"/>
      <c r="F16" s="689"/>
      <c r="G16" s="689"/>
      <c r="H16" s="689"/>
      <c r="I16" s="689"/>
      <c r="J16" s="689"/>
      <c r="K16" s="689"/>
      <c r="L16" s="689"/>
      <c r="M16" s="689"/>
      <c r="N16" s="689"/>
      <c r="O16" s="689"/>
      <c r="P16" s="689"/>
      <c r="Q16" s="689"/>
      <c r="R16" s="689"/>
      <c r="S16" s="689"/>
      <c r="T16" s="689"/>
      <c r="U16" s="689"/>
      <c r="V16" s="689"/>
      <c r="W16" s="689"/>
      <c r="X16" s="689"/>
      <c r="Y16" s="58"/>
    </row>
    <row r="17" spans="1:25" ht="15" customHeight="1">
      <c r="A17" s="42"/>
      <c r="B17" s="77"/>
      <c r="C17" s="76"/>
      <c r="D17" s="59"/>
      <c r="E17" s="689"/>
      <c r="F17" s="689"/>
      <c r="G17" s="689"/>
      <c r="H17" s="689"/>
      <c r="I17" s="689"/>
      <c r="J17" s="689"/>
      <c r="K17" s="689"/>
      <c r="L17" s="689"/>
      <c r="M17" s="689"/>
      <c r="N17" s="689"/>
      <c r="O17" s="689"/>
      <c r="P17" s="689"/>
      <c r="Q17" s="689"/>
      <c r="R17" s="689"/>
      <c r="S17" s="689"/>
      <c r="T17" s="689"/>
      <c r="U17" s="689"/>
      <c r="V17" s="689"/>
      <c r="W17" s="689"/>
      <c r="X17" s="689"/>
      <c r="Y17" s="58"/>
    </row>
    <row r="18" spans="1:25" ht="15">
      <c r="A18" s="42"/>
      <c r="B18" s="77"/>
      <c r="C18" s="76"/>
      <c r="D18" s="59"/>
      <c r="E18" s="689"/>
      <c r="F18" s="689"/>
      <c r="G18" s="689"/>
      <c r="H18" s="689"/>
      <c r="I18" s="689"/>
      <c r="J18" s="689"/>
      <c r="K18" s="689"/>
      <c r="L18" s="689"/>
      <c r="M18" s="689"/>
      <c r="N18" s="689"/>
      <c r="O18" s="689"/>
      <c r="P18" s="689"/>
      <c r="Q18" s="689"/>
      <c r="R18" s="689"/>
      <c r="S18" s="689"/>
      <c r="T18" s="689"/>
      <c r="U18" s="689"/>
      <c r="V18" s="689"/>
      <c r="W18" s="689"/>
      <c r="X18" s="689"/>
      <c r="Y18" s="58"/>
    </row>
    <row r="19" spans="1:25" ht="59.25" customHeight="1">
      <c r="A19" s="42"/>
      <c r="B19" s="77"/>
      <c r="C19" s="76"/>
      <c r="D19" s="65"/>
      <c r="E19" s="689"/>
      <c r="F19" s="689"/>
      <c r="G19" s="689"/>
      <c r="H19" s="689"/>
      <c r="I19" s="689"/>
      <c r="J19" s="689"/>
      <c r="K19" s="689"/>
      <c r="L19" s="689"/>
      <c r="M19" s="689"/>
      <c r="N19" s="689"/>
      <c r="O19" s="689"/>
      <c r="P19" s="689"/>
      <c r="Q19" s="689"/>
      <c r="R19" s="689"/>
      <c r="S19" s="689"/>
      <c r="T19" s="689"/>
      <c r="U19" s="689"/>
      <c r="V19" s="689"/>
      <c r="W19" s="689"/>
      <c r="X19" s="689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95" t="s">
        <v>257</v>
      </c>
      <c r="G21" s="696"/>
      <c r="H21" s="696"/>
      <c r="I21" s="696"/>
      <c r="J21" s="696"/>
      <c r="K21" s="696"/>
      <c r="L21" s="696"/>
      <c r="M21" s="696"/>
      <c r="N21" s="59"/>
      <c r="O21" s="70" t="s">
        <v>240</v>
      </c>
      <c r="P21" s="697" t="s">
        <v>241</v>
      </c>
      <c r="Q21" s="698"/>
      <c r="R21" s="698"/>
      <c r="S21" s="698"/>
      <c r="T21" s="698"/>
      <c r="U21" s="698"/>
      <c r="V21" s="698"/>
      <c r="W21" s="698"/>
      <c r="X21" s="698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95" t="s">
        <v>243</v>
      </c>
      <c r="G22" s="696"/>
      <c r="H22" s="696"/>
      <c r="I22" s="696"/>
      <c r="J22" s="696"/>
      <c r="K22" s="696"/>
      <c r="L22" s="696"/>
      <c r="M22" s="696"/>
      <c r="N22" s="59"/>
      <c r="O22" s="73" t="s">
        <v>240</v>
      </c>
      <c r="P22" s="697" t="s">
        <v>625</v>
      </c>
      <c r="Q22" s="698"/>
      <c r="R22" s="698"/>
      <c r="S22" s="698"/>
      <c r="T22" s="698"/>
      <c r="U22" s="698"/>
      <c r="V22" s="698"/>
      <c r="W22" s="698"/>
      <c r="X22" s="698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90"/>
      <c r="Q23" s="690"/>
      <c r="R23" s="690"/>
      <c r="S23" s="690"/>
      <c r="T23" s="690"/>
      <c r="U23" s="690"/>
      <c r="V23" s="690"/>
      <c r="W23" s="690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94" t="s">
        <v>440</v>
      </c>
      <c r="F35" s="694"/>
      <c r="G35" s="694"/>
      <c r="H35" s="694"/>
      <c r="I35" s="694"/>
      <c r="J35" s="694"/>
      <c r="K35" s="694"/>
      <c r="L35" s="694"/>
      <c r="M35" s="694"/>
      <c r="N35" s="694"/>
      <c r="O35" s="694"/>
      <c r="P35" s="694"/>
      <c r="Q35" s="694"/>
      <c r="R35" s="694"/>
      <c r="S35" s="694"/>
      <c r="T35" s="694"/>
      <c r="U35" s="694"/>
      <c r="V35" s="694"/>
      <c r="W35" s="694"/>
      <c r="X35" s="694"/>
      <c r="Y35" s="58"/>
    </row>
    <row r="36" spans="1:25" ht="38.25" hidden="1" customHeight="1">
      <c r="A36" s="42"/>
      <c r="B36" s="77"/>
      <c r="C36" s="76"/>
      <c r="D36" s="60"/>
      <c r="E36" s="694"/>
      <c r="F36" s="694"/>
      <c r="G36" s="694"/>
      <c r="H36" s="694"/>
      <c r="I36" s="694"/>
      <c r="J36" s="694"/>
      <c r="K36" s="694"/>
      <c r="L36" s="694"/>
      <c r="M36" s="694"/>
      <c r="N36" s="694"/>
      <c r="O36" s="694"/>
      <c r="P36" s="694"/>
      <c r="Q36" s="694"/>
      <c r="R36" s="694"/>
      <c r="S36" s="694"/>
      <c r="T36" s="694"/>
      <c r="U36" s="694"/>
      <c r="V36" s="694"/>
      <c r="W36" s="694"/>
      <c r="X36" s="694"/>
      <c r="Y36" s="58"/>
    </row>
    <row r="37" spans="1:25" ht="9.75" hidden="1" customHeight="1">
      <c r="A37" s="42"/>
      <c r="B37" s="77"/>
      <c r="C37" s="76"/>
      <c r="D37" s="60"/>
      <c r="E37" s="694"/>
      <c r="F37" s="694"/>
      <c r="G37" s="694"/>
      <c r="H37" s="694"/>
      <c r="I37" s="694"/>
      <c r="J37" s="694"/>
      <c r="K37" s="694"/>
      <c r="L37" s="694"/>
      <c r="M37" s="694"/>
      <c r="N37" s="694"/>
      <c r="O37" s="694"/>
      <c r="P37" s="694"/>
      <c r="Q37" s="694"/>
      <c r="R37" s="694"/>
      <c r="S37" s="694"/>
      <c r="T37" s="694"/>
      <c r="U37" s="694"/>
      <c r="V37" s="694"/>
      <c r="W37" s="694"/>
      <c r="X37" s="694"/>
      <c r="Y37" s="58"/>
    </row>
    <row r="38" spans="1:25" ht="51" hidden="1" customHeight="1">
      <c r="A38" s="42"/>
      <c r="B38" s="77"/>
      <c r="C38" s="76"/>
      <c r="D38" s="60"/>
      <c r="E38" s="694"/>
      <c r="F38" s="694"/>
      <c r="G38" s="694"/>
      <c r="H38" s="694"/>
      <c r="I38" s="694"/>
      <c r="J38" s="694"/>
      <c r="K38" s="694"/>
      <c r="L38" s="694"/>
      <c r="M38" s="694"/>
      <c r="N38" s="694"/>
      <c r="O38" s="694"/>
      <c r="P38" s="694"/>
      <c r="Q38" s="694"/>
      <c r="R38" s="694"/>
      <c r="S38" s="694"/>
      <c r="T38" s="694"/>
      <c r="U38" s="694"/>
      <c r="V38" s="694"/>
      <c r="W38" s="694"/>
      <c r="X38" s="694"/>
      <c r="Y38" s="58"/>
    </row>
    <row r="39" spans="1:25" ht="15" hidden="1" customHeight="1">
      <c r="A39" s="42"/>
      <c r="B39" s="77"/>
      <c r="C39" s="76"/>
      <c r="D39" s="60"/>
      <c r="E39" s="694"/>
      <c r="F39" s="694"/>
      <c r="G39" s="694"/>
      <c r="H39" s="694"/>
      <c r="I39" s="694"/>
      <c r="J39" s="694"/>
      <c r="K39" s="694"/>
      <c r="L39" s="694"/>
      <c r="M39" s="694"/>
      <c r="N39" s="694"/>
      <c r="O39" s="694"/>
      <c r="P39" s="694"/>
      <c r="Q39" s="694"/>
      <c r="R39" s="694"/>
      <c r="S39" s="694"/>
      <c r="T39" s="694"/>
      <c r="U39" s="694"/>
      <c r="V39" s="694"/>
      <c r="W39" s="694"/>
      <c r="X39" s="694"/>
      <c r="Y39" s="58"/>
    </row>
    <row r="40" spans="1:25" ht="12" hidden="1" customHeight="1">
      <c r="A40" s="42"/>
      <c r="B40" s="77"/>
      <c r="C40" s="76"/>
      <c r="D40" s="60"/>
      <c r="E40" s="699"/>
      <c r="F40" s="700"/>
      <c r="G40" s="700"/>
      <c r="H40" s="700"/>
      <c r="I40" s="700"/>
      <c r="J40" s="700"/>
      <c r="K40" s="700"/>
      <c r="L40" s="700"/>
      <c r="M40" s="700"/>
      <c r="N40" s="700"/>
      <c r="O40" s="700"/>
      <c r="P40" s="700"/>
      <c r="Q40" s="700"/>
      <c r="R40" s="700"/>
      <c r="S40" s="700"/>
      <c r="T40" s="700"/>
      <c r="U40" s="700"/>
      <c r="V40" s="700"/>
      <c r="W40" s="700"/>
      <c r="X40" s="700"/>
      <c r="Y40" s="58"/>
    </row>
    <row r="41" spans="1:25" ht="38.25" hidden="1" customHeight="1">
      <c r="A41" s="42"/>
      <c r="B41" s="77"/>
      <c r="C41" s="76"/>
      <c r="D41" s="60"/>
      <c r="E41" s="694"/>
      <c r="F41" s="694"/>
      <c r="G41" s="694"/>
      <c r="H41" s="694"/>
      <c r="I41" s="694"/>
      <c r="J41" s="694"/>
      <c r="K41" s="694"/>
      <c r="L41" s="694"/>
      <c r="M41" s="694"/>
      <c r="N41" s="694"/>
      <c r="O41" s="694"/>
      <c r="P41" s="694"/>
      <c r="Q41" s="694"/>
      <c r="R41" s="694"/>
      <c r="S41" s="694"/>
      <c r="T41" s="694"/>
      <c r="U41" s="694"/>
      <c r="V41" s="694"/>
      <c r="W41" s="694"/>
      <c r="X41" s="694"/>
      <c r="Y41" s="58"/>
    </row>
    <row r="42" spans="1:25" ht="15" hidden="1">
      <c r="A42" s="42"/>
      <c r="B42" s="77"/>
      <c r="C42" s="76"/>
      <c r="D42" s="60"/>
      <c r="E42" s="694"/>
      <c r="F42" s="694"/>
      <c r="G42" s="694"/>
      <c r="H42" s="694"/>
      <c r="I42" s="694"/>
      <c r="J42" s="694"/>
      <c r="K42" s="694"/>
      <c r="L42" s="694"/>
      <c r="M42" s="694"/>
      <c r="N42" s="694"/>
      <c r="O42" s="694"/>
      <c r="P42" s="694"/>
      <c r="Q42" s="694"/>
      <c r="R42" s="694"/>
      <c r="S42" s="694"/>
      <c r="T42" s="694"/>
      <c r="U42" s="694"/>
      <c r="V42" s="694"/>
      <c r="W42" s="694"/>
      <c r="X42" s="694"/>
      <c r="Y42" s="58"/>
    </row>
    <row r="43" spans="1:25" ht="15" hidden="1">
      <c r="A43" s="42"/>
      <c r="B43" s="77"/>
      <c r="C43" s="76"/>
      <c r="D43" s="60"/>
      <c r="E43" s="694"/>
      <c r="F43" s="694"/>
      <c r="G43" s="694"/>
      <c r="H43" s="694"/>
      <c r="I43" s="694"/>
      <c r="J43" s="694"/>
      <c r="K43" s="694"/>
      <c r="L43" s="694"/>
      <c r="M43" s="694"/>
      <c r="N43" s="694"/>
      <c r="O43" s="694"/>
      <c r="P43" s="694"/>
      <c r="Q43" s="694"/>
      <c r="R43" s="694"/>
      <c r="S43" s="694"/>
      <c r="T43" s="694"/>
      <c r="U43" s="694"/>
      <c r="V43" s="694"/>
      <c r="W43" s="694"/>
      <c r="X43" s="694"/>
      <c r="Y43" s="58"/>
    </row>
    <row r="44" spans="1:25" ht="33.75" hidden="1" customHeight="1">
      <c r="A44" s="42"/>
      <c r="B44" s="77"/>
      <c r="C44" s="76"/>
      <c r="D44" s="65"/>
      <c r="E44" s="694"/>
      <c r="F44" s="694"/>
      <c r="G44" s="694"/>
      <c r="H44" s="694"/>
      <c r="I44" s="694"/>
      <c r="J44" s="694"/>
      <c r="K44" s="694"/>
      <c r="L44" s="694"/>
      <c r="M44" s="694"/>
      <c r="N44" s="694"/>
      <c r="O44" s="694"/>
      <c r="P44" s="694"/>
      <c r="Q44" s="694"/>
      <c r="R44" s="694"/>
      <c r="S44" s="694"/>
      <c r="T44" s="694"/>
      <c r="U44" s="694"/>
      <c r="V44" s="694"/>
      <c r="W44" s="694"/>
      <c r="X44" s="694"/>
      <c r="Y44" s="58"/>
    </row>
    <row r="45" spans="1:25" ht="15" hidden="1">
      <c r="A45" s="42"/>
      <c r="B45" s="77"/>
      <c r="C45" s="76"/>
      <c r="D45" s="65"/>
      <c r="E45" s="694"/>
      <c r="F45" s="694"/>
      <c r="G45" s="694"/>
      <c r="H45" s="694"/>
      <c r="I45" s="694"/>
      <c r="J45" s="694"/>
      <c r="K45" s="694"/>
      <c r="L45" s="694"/>
      <c r="M45" s="694"/>
      <c r="N45" s="694"/>
      <c r="O45" s="694"/>
      <c r="P45" s="694"/>
      <c r="Q45" s="694"/>
      <c r="R45" s="694"/>
      <c r="S45" s="694"/>
      <c r="T45" s="694"/>
      <c r="U45" s="694"/>
      <c r="V45" s="694"/>
      <c r="W45" s="694"/>
      <c r="X45" s="694"/>
      <c r="Y45" s="58"/>
    </row>
    <row r="46" spans="1:25" ht="24" hidden="1" customHeight="1">
      <c r="A46" s="42"/>
      <c r="B46" s="77"/>
      <c r="C46" s="76"/>
      <c r="D46" s="60"/>
      <c r="E46" s="705" t="s">
        <v>239</v>
      </c>
      <c r="F46" s="705"/>
      <c r="G46" s="705"/>
      <c r="H46" s="705"/>
      <c r="I46" s="705"/>
      <c r="J46" s="705"/>
      <c r="K46" s="705"/>
      <c r="L46" s="705"/>
      <c r="M46" s="705"/>
      <c r="N46" s="705"/>
      <c r="O46" s="705"/>
      <c r="P46" s="705"/>
      <c r="Q46" s="705"/>
      <c r="R46" s="705"/>
      <c r="S46" s="705"/>
      <c r="T46" s="705"/>
      <c r="U46" s="705"/>
      <c r="V46" s="705"/>
      <c r="W46" s="705"/>
      <c r="X46" s="705"/>
      <c r="Y46" s="58"/>
    </row>
    <row r="47" spans="1:25" ht="37.5" hidden="1" customHeight="1">
      <c r="A47" s="42"/>
      <c r="B47" s="77"/>
      <c r="C47" s="76"/>
      <c r="D47" s="60"/>
      <c r="E47" s="705"/>
      <c r="F47" s="705"/>
      <c r="G47" s="705"/>
      <c r="H47" s="705"/>
      <c r="I47" s="705"/>
      <c r="J47" s="705"/>
      <c r="K47" s="705"/>
      <c r="L47" s="705"/>
      <c r="M47" s="705"/>
      <c r="N47" s="705"/>
      <c r="O47" s="705"/>
      <c r="P47" s="705"/>
      <c r="Q47" s="705"/>
      <c r="R47" s="705"/>
      <c r="S47" s="705"/>
      <c r="T47" s="705"/>
      <c r="U47" s="705"/>
      <c r="V47" s="705"/>
      <c r="W47" s="705"/>
      <c r="X47" s="705"/>
      <c r="Y47" s="58"/>
    </row>
    <row r="48" spans="1:25" ht="24" hidden="1" customHeight="1">
      <c r="A48" s="42"/>
      <c r="B48" s="77"/>
      <c r="C48" s="76"/>
      <c r="D48" s="60"/>
      <c r="E48" s="705"/>
      <c r="F48" s="705"/>
      <c r="G48" s="705"/>
      <c r="H48" s="705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05"/>
      <c r="Y48" s="58"/>
    </row>
    <row r="49" spans="1:25" ht="51" hidden="1" customHeight="1">
      <c r="A49" s="42"/>
      <c r="B49" s="77"/>
      <c r="C49" s="76"/>
      <c r="D49" s="60"/>
      <c r="E49" s="705"/>
      <c r="F49" s="705"/>
      <c r="G49" s="705"/>
      <c r="H49" s="705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05"/>
      <c r="Y49" s="58"/>
    </row>
    <row r="50" spans="1:25" ht="15" hidden="1">
      <c r="A50" s="42"/>
      <c r="B50" s="77"/>
      <c r="C50" s="76"/>
      <c r="D50" s="60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05"/>
      <c r="Y50" s="58"/>
    </row>
    <row r="51" spans="1:25" ht="15" hidden="1">
      <c r="A51" s="42"/>
      <c r="B51" s="77"/>
      <c r="C51" s="76"/>
      <c r="D51" s="60"/>
      <c r="E51" s="705"/>
      <c r="F51" s="705"/>
      <c r="G51" s="705"/>
      <c r="H51" s="705"/>
      <c r="I51" s="705"/>
      <c r="J51" s="705"/>
      <c r="K51" s="705"/>
      <c r="L51" s="705"/>
      <c r="M51" s="705"/>
      <c r="N51" s="705"/>
      <c r="O51" s="705"/>
      <c r="P51" s="705"/>
      <c r="Q51" s="705"/>
      <c r="R51" s="705"/>
      <c r="S51" s="705"/>
      <c r="T51" s="705"/>
      <c r="U51" s="705"/>
      <c r="V51" s="705"/>
      <c r="W51" s="705"/>
      <c r="X51" s="705"/>
      <c r="Y51" s="58"/>
    </row>
    <row r="52" spans="1:25" ht="15" hidden="1">
      <c r="A52" s="42"/>
      <c r="B52" s="77"/>
      <c r="C52" s="76"/>
      <c r="D52" s="60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58"/>
    </row>
    <row r="53" spans="1:25" ht="15" hidden="1">
      <c r="A53" s="42"/>
      <c r="B53" s="77"/>
      <c r="C53" s="76"/>
      <c r="D53" s="60"/>
      <c r="E53" s="705"/>
      <c r="F53" s="705"/>
      <c r="G53" s="705"/>
      <c r="H53" s="705"/>
      <c r="I53" s="705"/>
      <c r="J53" s="705"/>
      <c r="K53" s="705"/>
      <c r="L53" s="705"/>
      <c r="M53" s="705"/>
      <c r="N53" s="705"/>
      <c r="O53" s="705"/>
      <c r="P53" s="705"/>
      <c r="Q53" s="705"/>
      <c r="R53" s="705"/>
      <c r="S53" s="705"/>
      <c r="T53" s="705"/>
      <c r="U53" s="705"/>
      <c r="V53" s="705"/>
      <c r="W53" s="705"/>
      <c r="X53" s="705"/>
      <c r="Y53" s="58"/>
    </row>
    <row r="54" spans="1:25" ht="15" hidden="1">
      <c r="A54" s="42"/>
      <c r="B54" s="77"/>
      <c r="C54" s="76"/>
      <c r="D54" s="60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58"/>
    </row>
    <row r="55" spans="1:25" ht="15" hidden="1">
      <c r="A55" s="42"/>
      <c r="B55" s="77"/>
      <c r="C55" s="76"/>
      <c r="D55" s="60"/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05"/>
      <c r="Q55" s="705"/>
      <c r="R55" s="705"/>
      <c r="S55" s="705"/>
      <c r="T55" s="705"/>
      <c r="U55" s="705"/>
      <c r="V55" s="705"/>
      <c r="W55" s="705"/>
      <c r="X55" s="705"/>
      <c r="Y55" s="58"/>
    </row>
    <row r="56" spans="1:25" ht="25.5" hidden="1" customHeight="1">
      <c r="A56" s="42"/>
      <c r="B56" s="77"/>
      <c r="C56" s="76"/>
      <c r="D56" s="65"/>
      <c r="E56" s="705"/>
      <c r="F56" s="705"/>
      <c r="G56" s="705"/>
      <c r="H56" s="705"/>
      <c r="I56" s="705"/>
      <c r="J56" s="705"/>
      <c r="K56" s="705"/>
      <c r="L56" s="705"/>
      <c r="M56" s="705"/>
      <c r="N56" s="705"/>
      <c r="O56" s="705"/>
      <c r="P56" s="705"/>
      <c r="Q56" s="705"/>
      <c r="R56" s="705"/>
      <c r="S56" s="705"/>
      <c r="T56" s="705"/>
      <c r="U56" s="705"/>
      <c r="V56" s="705"/>
      <c r="W56" s="705"/>
      <c r="X56" s="705"/>
      <c r="Y56" s="58"/>
    </row>
    <row r="57" spans="1:25" ht="15" hidden="1">
      <c r="A57" s="42"/>
      <c r="B57" s="77"/>
      <c r="C57" s="76"/>
      <c r="D57" s="65"/>
      <c r="E57" s="705"/>
      <c r="F57" s="705"/>
      <c r="G57" s="705"/>
      <c r="H57" s="705"/>
      <c r="I57" s="705"/>
      <c r="J57" s="705"/>
      <c r="K57" s="705"/>
      <c r="L57" s="705"/>
      <c r="M57" s="705"/>
      <c r="N57" s="705"/>
      <c r="O57" s="705"/>
      <c r="P57" s="705"/>
      <c r="Q57" s="705"/>
      <c r="R57" s="705"/>
      <c r="S57" s="705"/>
      <c r="T57" s="705"/>
      <c r="U57" s="705"/>
      <c r="V57" s="705"/>
      <c r="W57" s="705"/>
      <c r="X57" s="705"/>
      <c r="Y57" s="58"/>
    </row>
    <row r="58" spans="1:25" ht="15" hidden="1" customHeight="1">
      <c r="A58" s="42"/>
      <c r="B58" s="77"/>
      <c r="C58" s="76"/>
      <c r="D58" s="60"/>
      <c r="E58" s="691" t="s">
        <v>441</v>
      </c>
      <c r="F58" s="691"/>
      <c r="G58" s="691"/>
      <c r="H58" s="691"/>
      <c r="I58" s="691"/>
      <c r="J58" s="691"/>
      <c r="K58" s="691"/>
      <c r="L58" s="691"/>
      <c r="M58" s="691"/>
      <c r="N58" s="691"/>
      <c r="O58" s="691"/>
      <c r="P58" s="691"/>
      <c r="Q58" s="691"/>
      <c r="R58" s="691"/>
      <c r="S58" s="691"/>
      <c r="T58" s="691"/>
      <c r="U58" s="691"/>
      <c r="V58" s="354"/>
      <c r="W58" s="354"/>
      <c r="X58" s="354"/>
      <c r="Y58" s="58"/>
    </row>
    <row r="59" spans="1:25" ht="15" hidden="1" customHeight="1">
      <c r="A59" s="42"/>
      <c r="B59" s="77"/>
      <c r="C59" s="76"/>
      <c r="D59" s="60"/>
      <c r="E59" s="706"/>
      <c r="F59" s="706"/>
      <c r="G59" s="706"/>
      <c r="H59" s="699"/>
      <c r="I59" s="700"/>
      <c r="J59" s="700"/>
      <c r="K59" s="700"/>
      <c r="L59" s="700"/>
      <c r="M59" s="700"/>
      <c r="N59" s="700"/>
      <c r="O59" s="700"/>
      <c r="P59" s="700"/>
      <c r="Q59" s="700"/>
      <c r="R59" s="700"/>
      <c r="S59" s="700"/>
      <c r="T59" s="700"/>
      <c r="U59" s="700"/>
      <c r="V59" s="700"/>
      <c r="W59" s="700"/>
      <c r="X59" s="700"/>
      <c r="Y59" s="58"/>
    </row>
    <row r="60" spans="1:25" ht="15" hidden="1" customHeight="1">
      <c r="A60" s="42"/>
      <c r="B60" s="77"/>
      <c r="C60" s="76"/>
      <c r="D60" s="60"/>
      <c r="E60" s="702"/>
      <c r="F60" s="702"/>
      <c r="G60" s="702"/>
      <c r="H60" s="704"/>
      <c r="I60" s="704"/>
      <c r="J60" s="704"/>
      <c r="K60" s="704"/>
      <c r="L60" s="704"/>
      <c r="M60" s="704"/>
      <c r="N60" s="704"/>
      <c r="O60" s="704"/>
      <c r="P60" s="704"/>
      <c r="Q60" s="704"/>
      <c r="R60" s="704"/>
      <c r="S60" s="704"/>
      <c r="T60" s="704"/>
      <c r="U60" s="704"/>
      <c r="V60" s="704"/>
      <c r="W60" s="704"/>
      <c r="X60" s="704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04"/>
      <c r="I61" s="704"/>
      <c r="J61" s="704"/>
      <c r="K61" s="704"/>
      <c r="L61" s="704"/>
      <c r="M61" s="704"/>
      <c r="N61" s="704"/>
      <c r="O61" s="704"/>
      <c r="P61" s="704"/>
      <c r="Q61" s="704"/>
      <c r="R61" s="704"/>
      <c r="S61" s="704"/>
      <c r="T61" s="704"/>
      <c r="U61" s="704"/>
      <c r="V61" s="704"/>
      <c r="W61" s="704"/>
      <c r="X61" s="704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91" t="s">
        <v>442</v>
      </c>
      <c r="F70" s="691"/>
      <c r="G70" s="691"/>
      <c r="H70" s="691"/>
      <c r="I70" s="691"/>
      <c r="J70" s="691"/>
      <c r="K70" s="691"/>
      <c r="L70" s="691"/>
      <c r="M70" s="691"/>
      <c r="N70" s="691"/>
      <c r="O70" s="691"/>
      <c r="P70" s="691"/>
      <c r="Q70" s="691"/>
      <c r="R70" s="691"/>
      <c r="S70" s="691"/>
      <c r="T70" s="691"/>
      <c r="U70" s="593"/>
      <c r="V70" s="593"/>
      <c r="W70" s="593"/>
      <c r="X70" s="593"/>
      <c r="Y70" s="58"/>
    </row>
    <row r="71" spans="1:25" ht="15" hidden="1">
      <c r="A71" s="42"/>
      <c r="B71" s="77"/>
      <c r="C71" s="76"/>
      <c r="D71" s="60"/>
      <c r="E71" s="691" t="s">
        <v>624</v>
      </c>
      <c r="F71" s="691"/>
      <c r="G71" s="691"/>
      <c r="H71" s="691"/>
      <c r="I71" s="691"/>
      <c r="J71" s="691"/>
      <c r="K71" s="691"/>
      <c r="L71" s="691"/>
      <c r="M71" s="691"/>
      <c r="N71" s="691"/>
      <c r="O71" s="691"/>
      <c r="P71" s="691"/>
      <c r="Q71" s="691"/>
      <c r="R71" s="691"/>
      <c r="S71" s="691"/>
      <c r="T71" s="691"/>
      <c r="U71" s="594"/>
      <c r="V71" s="594"/>
      <c r="W71" s="594"/>
      <c r="X71" s="594"/>
      <c r="Y71" s="58"/>
    </row>
    <row r="72" spans="1:25" ht="40.5" hidden="1" customHeight="1">
      <c r="A72" s="42"/>
      <c r="B72" s="77"/>
      <c r="C72" s="76"/>
      <c r="D72" s="60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8"/>
    </row>
    <row r="73" spans="1:25" ht="63" hidden="1" customHeight="1">
      <c r="A73" s="42"/>
      <c r="B73" s="77"/>
      <c r="C73" s="76"/>
      <c r="D73" s="60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8"/>
    </row>
    <row r="74" spans="1:25" ht="30" hidden="1" customHeight="1">
      <c r="A74" s="42"/>
      <c r="B74" s="77"/>
      <c r="C74" s="76"/>
      <c r="D74" s="60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8"/>
    </row>
    <row r="75" spans="1:25" ht="30" hidden="1" customHeight="1">
      <c r="A75" s="42"/>
      <c r="B75" s="77"/>
      <c r="C75" s="76"/>
      <c r="D75" s="60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8"/>
    </row>
    <row r="76" spans="1:25" ht="15" hidden="1">
      <c r="A76" s="42"/>
      <c r="B76" s="77"/>
      <c r="C76" s="76"/>
      <c r="D76" s="60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8"/>
    </row>
    <row r="77" spans="1:25" ht="15" hidden="1">
      <c r="A77" s="42"/>
      <c r="B77" s="77"/>
      <c r="C77" s="76"/>
      <c r="D77" s="60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  <c r="Y79" s="58"/>
    </row>
    <row r="80" spans="1:25" ht="14.25" hidden="1" customHeight="1">
      <c r="A80" s="42"/>
      <c r="B80" s="77"/>
      <c r="C80" s="76"/>
      <c r="D80" s="60"/>
      <c r="E80" s="596"/>
      <c r="F80" s="596"/>
      <c r="G80" s="596"/>
      <c r="H80" s="596"/>
      <c r="Y80" s="58"/>
    </row>
    <row r="81" spans="1:25" ht="15" hidden="1">
      <c r="A81" s="42"/>
      <c r="B81" s="77"/>
      <c r="C81" s="76"/>
      <c r="D81" s="60"/>
      <c r="E81" s="691" t="s">
        <v>441</v>
      </c>
      <c r="F81" s="691"/>
      <c r="G81" s="691"/>
      <c r="H81" s="691"/>
      <c r="I81" s="691"/>
      <c r="J81" s="691"/>
      <c r="K81" s="691"/>
      <c r="L81" s="691"/>
      <c r="M81" s="691"/>
      <c r="N81" s="691"/>
      <c r="O81" s="691"/>
      <c r="P81" s="691"/>
      <c r="Q81" s="691"/>
      <c r="R81" s="691"/>
      <c r="S81" s="691"/>
      <c r="T81" s="691"/>
      <c r="U81" s="691"/>
      <c r="V81" s="354"/>
      <c r="W81" s="354"/>
      <c r="X81" s="354"/>
      <c r="Y81" s="58"/>
    </row>
    <row r="82" spans="1:25" ht="15" hidden="1" customHeight="1">
      <c r="A82" s="42"/>
      <c r="B82" s="77"/>
      <c r="C82" s="76"/>
      <c r="D82" s="60"/>
      <c r="E82" s="702"/>
      <c r="F82" s="702"/>
      <c r="G82" s="702"/>
      <c r="H82" s="699"/>
      <c r="I82" s="700"/>
      <c r="J82" s="700"/>
      <c r="K82" s="700"/>
      <c r="L82" s="700"/>
      <c r="M82" s="700"/>
      <c r="N82" s="700"/>
      <c r="O82" s="700"/>
      <c r="P82" s="700"/>
      <c r="Q82" s="700"/>
      <c r="R82" s="700"/>
      <c r="S82" s="700"/>
      <c r="T82" s="700"/>
      <c r="U82" s="700"/>
      <c r="V82" s="700"/>
      <c r="W82" s="700"/>
      <c r="X82" s="700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04"/>
      <c r="I84" s="704"/>
      <c r="J84" s="704"/>
      <c r="K84" s="704"/>
      <c r="L84" s="704"/>
      <c r="M84" s="704"/>
      <c r="N84" s="704"/>
      <c r="O84" s="704"/>
      <c r="P84" s="704"/>
      <c r="Q84" s="704"/>
      <c r="R84" s="704"/>
      <c r="S84" s="704"/>
      <c r="T84" s="704"/>
      <c r="U84" s="704"/>
      <c r="V84" s="704"/>
      <c r="W84" s="704"/>
      <c r="X84" s="704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03" t="s">
        <v>238</v>
      </c>
      <c r="F98" s="703"/>
      <c r="G98" s="703"/>
      <c r="H98" s="703"/>
      <c r="I98" s="703"/>
      <c r="J98" s="703"/>
      <c r="K98" s="703"/>
      <c r="L98" s="703"/>
      <c r="M98" s="703"/>
      <c r="N98" s="703"/>
      <c r="O98" s="703"/>
      <c r="P98" s="703"/>
      <c r="Q98" s="703"/>
      <c r="R98" s="703"/>
      <c r="S98" s="703"/>
      <c r="T98" s="703"/>
      <c r="U98" s="703"/>
      <c r="V98" s="703"/>
      <c r="W98" s="703"/>
      <c r="X98" s="703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1" t="s">
        <v>237</v>
      </c>
      <c r="G100" s="701"/>
      <c r="H100" s="701"/>
      <c r="I100" s="701"/>
      <c r="J100" s="701"/>
      <c r="K100" s="701"/>
      <c r="L100" s="701"/>
      <c r="M100" s="701"/>
      <c r="N100" s="701"/>
      <c r="O100" s="701"/>
      <c r="P100" s="701"/>
      <c r="Q100" s="701"/>
      <c r="R100" s="701"/>
      <c r="S100" s="701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1" t="s">
        <v>236</v>
      </c>
      <c r="G102" s="701"/>
      <c r="H102" s="701"/>
      <c r="I102" s="701"/>
      <c r="J102" s="701"/>
      <c r="K102" s="701"/>
      <c r="L102" s="701"/>
      <c r="M102" s="701"/>
      <c r="N102" s="701"/>
      <c r="O102" s="701"/>
      <c r="P102" s="701"/>
      <c r="Q102" s="701"/>
      <c r="R102" s="701"/>
      <c r="S102" s="701"/>
      <c r="T102" s="701"/>
      <c r="U102" s="701"/>
      <c r="V102" s="701"/>
      <c r="W102" s="701"/>
      <c r="X102" s="701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73"/>
  </cols>
  <sheetData>
    <row r="1" spans="1:3">
      <c r="A1" s="673" t="s">
        <v>549</v>
      </c>
      <c r="B1" s="673" t="s">
        <v>550</v>
      </c>
      <c r="C1" s="673" t="s">
        <v>70</v>
      </c>
    </row>
    <row r="2" spans="1:3">
      <c r="A2" s="673">
        <v>4189678</v>
      </c>
      <c r="B2" s="673" t="s">
        <v>1261</v>
      </c>
      <c r="C2" s="673" t="s">
        <v>1262</v>
      </c>
    </row>
    <row r="3" spans="1:3">
      <c r="A3" s="673">
        <v>4190415</v>
      </c>
      <c r="B3" s="673" t="s">
        <v>1263</v>
      </c>
      <c r="C3" s="673" t="s">
        <v>1262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2"/>
    <col min="2" max="2" width="66" style="382" customWidth="1"/>
    <col min="3" max="16384" width="9.140625" style="382"/>
  </cols>
  <sheetData>
    <row r="3" spans="2:2">
      <c r="B3" s="476" t="s">
        <v>2184</v>
      </c>
    </row>
    <row r="4" spans="2:2">
      <c r="B4" s="476" t="s">
        <v>553</v>
      </c>
    </row>
    <row r="5" spans="2:2">
      <c r="B5" s="476" t="s">
        <v>554</v>
      </c>
    </row>
    <row r="6" spans="2:2">
      <c r="B6" s="476" t="s">
        <v>555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4"/>
    <col min="2" max="16384" width="9.140625" style="255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1" customWidth="1"/>
    <col min="2" max="16384" width="9.140625" style="351"/>
  </cols>
  <sheetData>
    <row r="1" spans="1:5">
      <c r="A1" s="352" t="s">
        <v>438</v>
      </c>
      <c r="B1" s="352" t="s">
        <v>439</v>
      </c>
      <c r="C1" s="352"/>
      <c r="D1" s="352"/>
      <c r="E1" s="352"/>
    </row>
    <row r="2" spans="1:5">
      <c r="A2" s="352"/>
      <c r="B2" s="352"/>
      <c r="C2" s="352"/>
      <c r="D2" s="352"/>
      <c r="E2" s="352"/>
    </row>
    <row r="3" spans="1:5">
      <c r="A3" s="352"/>
      <c r="B3" s="352"/>
      <c r="C3" s="352"/>
      <c r="D3" s="352"/>
      <c r="E3" s="352"/>
    </row>
    <row r="4" spans="1:5">
      <c r="A4" s="352"/>
      <c r="B4" s="352"/>
      <c r="C4" s="352"/>
      <c r="D4" s="352"/>
      <c r="E4" s="352"/>
    </row>
    <row r="5" spans="1:5">
      <c r="A5" s="352"/>
      <c r="B5" s="352"/>
      <c r="C5" s="352"/>
      <c r="D5" s="352"/>
      <c r="E5" s="352"/>
    </row>
    <row r="6" spans="1:5">
      <c r="A6" s="352"/>
      <c r="B6" s="352"/>
      <c r="C6" s="352"/>
      <c r="D6" s="352"/>
      <c r="E6" s="352"/>
    </row>
    <row r="7" spans="1:5">
      <c r="A7" s="352"/>
      <c r="B7" s="352"/>
      <c r="C7" s="352"/>
      <c r="D7" s="352"/>
      <c r="E7" s="352"/>
    </row>
    <row r="8" spans="1:5">
      <c r="A8" s="352"/>
      <c r="B8" s="352"/>
      <c r="C8" s="352"/>
      <c r="D8" s="352"/>
      <c r="E8" s="352"/>
    </row>
  </sheetData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73"/>
    <col min="2" max="2" width="65.28515625" style="673" customWidth="1"/>
    <col min="3" max="3" width="41" style="673" customWidth="1"/>
    <col min="4" max="16384" width="9.140625" style="673"/>
  </cols>
  <sheetData>
    <row r="1" spans="1:2">
      <c r="A1" s="673" t="s">
        <v>331</v>
      </c>
      <c r="B1" s="673" t="s">
        <v>332</v>
      </c>
    </row>
    <row r="2" spans="1:2">
      <c r="A2" s="673">
        <v>4189680</v>
      </c>
      <c r="B2" s="673" t="s">
        <v>389</v>
      </c>
    </row>
    <row r="3" spans="1:2">
      <c r="A3" s="673">
        <v>4189681</v>
      </c>
      <c r="B3" s="673" t="s">
        <v>386</v>
      </c>
    </row>
    <row r="4" spans="1:2">
      <c r="A4" s="673">
        <v>4189682</v>
      </c>
      <c r="B4" s="673" t="s">
        <v>385</v>
      </c>
    </row>
    <row r="5" spans="1:2">
      <c r="A5" s="673">
        <v>4189683</v>
      </c>
      <c r="B5" s="673" t="s">
        <v>384</v>
      </c>
    </row>
    <row r="6" spans="1:2">
      <c r="A6" s="673">
        <v>4189684</v>
      </c>
      <c r="B6" s="673" t="s">
        <v>388</v>
      </c>
    </row>
    <row r="7" spans="1:2">
      <c r="A7" s="673">
        <v>4189685</v>
      </c>
      <c r="B7" s="673" t="s">
        <v>387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73"/>
    <col min="2" max="2" width="65.28515625" style="673" customWidth="1"/>
    <col min="3" max="3" width="41" style="673" customWidth="1"/>
    <col min="4" max="16384" width="9.140625" style="673"/>
  </cols>
  <sheetData>
    <row r="1" spans="1:2">
      <c r="A1" s="673" t="s">
        <v>331</v>
      </c>
      <c r="B1" s="673" t="s">
        <v>333</v>
      </c>
    </row>
    <row r="2" spans="1:2">
      <c r="A2" s="673">
        <v>4189671</v>
      </c>
      <c r="B2" s="673" t="s">
        <v>698</v>
      </c>
    </row>
    <row r="3" spans="1:2">
      <c r="A3" s="673">
        <v>4189672</v>
      </c>
      <c r="B3" s="673" t="s">
        <v>699</v>
      </c>
    </row>
    <row r="4" spans="1:2">
      <c r="A4" s="673">
        <v>4189673</v>
      </c>
      <c r="B4" s="673" t="s">
        <v>700</v>
      </c>
    </row>
    <row r="5" spans="1:2">
      <c r="A5" s="673">
        <v>4189674</v>
      </c>
      <c r="B5" s="673" t="s">
        <v>701</v>
      </c>
    </row>
    <row r="6" spans="1:2">
      <c r="A6" s="673">
        <v>4189675</v>
      </c>
      <c r="B6" s="673" t="s">
        <v>702</v>
      </c>
    </row>
    <row r="7" spans="1:2">
      <c r="A7" s="673">
        <v>4189676</v>
      </c>
      <c r="B7" s="673" t="s">
        <v>703</v>
      </c>
    </row>
    <row r="8" spans="1:2">
      <c r="A8" s="673">
        <v>4189677</v>
      </c>
      <c r="B8" s="673" t="s">
        <v>390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7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460</v>
      </c>
      <c r="B2" t="s">
        <v>675</v>
      </c>
    </row>
    <row r="3" spans="1:2">
      <c r="A3" t="s">
        <v>461</v>
      </c>
      <c r="B3" t="s">
        <v>65</v>
      </c>
    </row>
    <row r="4" spans="1:2">
      <c r="A4" t="s">
        <v>462</v>
      </c>
      <c r="B4" t="s">
        <v>614</v>
      </c>
    </row>
    <row r="5" spans="1:2">
      <c r="A5" t="s">
        <v>464</v>
      </c>
      <c r="B5" t="s">
        <v>522</v>
      </c>
    </row>
    <row r="6" spans="1:2">
      <c r="A6" t="s">
        <v>463</v>
      </c>
      <c r="B6" t="s">
        <v>475</v>
      </c>
    </row>
    <row r="7" spans="1:2">
      <c r="A7" t="s">
        <v>623</v>
      </c>
      <c r="B7" t="s">
        <v>476</v>
      </c>
    </row>
    <row r="8" spans="1:2">
      <c r="A8" t="s">
        <v>672</v>
      </c>
      <c r="B8" t="s">
        <v>477</v>
      </c>
    </row>
    <row r="9" spans="1:2">
      <c r="A9" t="s">
        <v>673</v>
      </c>
      <c r="B9" t="s">
        <v>523</v>
      </c>
    </row>
    <row r="10" spans="1:2">
      <c r="A10" t="s">
        <v>542</v>
      </c>
      <c r="B10" t="s">
        <v>478</v>
      </c>
    </row>
    <row r="11" spans="1:2">
      <c r="A11" t="s">
        <v>466</v>
      </c>
      <c r="B11" t="s">
        <v>479</v>
      </c>
    </row>
    <row r="12" spans="1:2">
      <c r="A12" t="s">
        <v>543</v>
      </c>
      <c r="B12" t="s">
        <v>480</v>
      </c>
    </row>
    <row r="13" spans="1:2">
      <c r="A13" t="s">
        <v>467</v>
      </c>
      <c r="B13" t="s">
        <v>335</v>
      </c>
    </row>
    <row r="14" spans="1:2">
      <c r="A14" t="s">
        <v>544</v>
      </c>
      <c r="B14" t="s">
        <v>64</v>
      </c>
    </row>
    <row r="15" spans="1:2">
      <c r="A15" t="s">
        <v>468</v>
      </c>
      <c r="B15" t="s">
        <v>421</v>
      </c>
    </row>
    <row r="16" spans="1:2">
      <c r="A16" t="s">
        <v>545</v>
      </c>
      <c r="B16" t="s">
        <v>489</v>
      </c>
    </row>
    <row r="17" spans="1:2">
      <c r="A17" t="s">
        <v>465</v>
      </c>
      <c r="B17" t="s">
        <v>253</v>
      </c>
    </row>
    <row r="18" spans="1:2">
      <c r="A18" t="s">
        <v>546</v>
      </c>
      <c r="B18" t="s">
        <v>77</v>
      </c>
    </row>
    <row r="19" spans="1:2">
      <c r="A19" t="s">
        <v>469</v>
      </c>
      <c r="B19" t="s">
        <v>66</v>
      </c>
    </row>
    <row r="20" spans="1:2">
      <c r="A20" t="s">
        <v>547</v>
      </c>
      <c r="B20" t="s">
        <v>78</v>
      </c>
    </row>
    <row r="21" spans="1:2">
      <c r="A21" t="s">
        <v>470</v>
      </c>
      <c r="B21" t="s">
        <v>481</v>
      </c>
    </row>
    <row r="22" spans="1:2">
      <c r="A22" t="s">
        <v>471</v>
      </c>
      <c r="B22" t="s">
        <v>76</v>
      </c>
    </row>
    <row r="23" spans="1:2">
      <c r="A23" t="s">
        <v>472</v>
      </c>
      <c r="B23" t="s">
        <v>67</v>
      </c>
    </row>
    <row r="24" spans="1:2">
      <c r="A24" t="s">
        <v>473</v>
      </c>
      <c r="B24" t="s">
        <v>419</v>
      </c>
    </row>
    <row r="25" spans="1:2">
      <c r="A25" t="s">
        <v>474</v>
      </c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615</v>
      </c>
    </row>
    <row r="30" spans="1:2">
      <c r="A30"/>
      <c r="B30" t="s">
        <v>482</v>
      </c>
    </row>
    <row r="31" spans="1:2">
      <c r="A31"/>
      <c r="B31" t="s">
        <v>62</v>
      </c>
    </row>
    <row r="32" spans="1:2">
      <c r="A32"/>
      <c r="B32" t="s">
        <v>420</v>
      </c>
    </row>
    <row r="33" spans="1:2">
      <c r="A33"/>
      <c r="B33" t="s">
        <v>183</v>
      </c>
    </row>
    <row r="34" spans="1:2">
      <c r="A34"/>
      <c r="B34" t="s">
        <v>548</v>
      </c>
    </row>
    <row r="35" spans="1:2">
      <c r="A35"/>
      <c r="B35" t="s">
        <v>524</v>
      </c>
    </row>
    <row r="36" spans="1:2">
      <c r="A36"/>
      <c r="B36" t="s">
        <v>336</v>
      </c>
    </row>
    <row r="37" spans="1:2">
      <c r="A37"/>
      <c r="B37" t="s">
        <v>674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7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877">
        <v>44677.787905092591</v>
      </c>
      <c r="B2" s="11" t="s">
        <v>705</v>
      </c>
      <c r="C2" s="11" t="s">
        <v>491</v>
      </c>
    </row>
    <row r="3" spans="1:4">
      <c r="A3" s="877">
        <v>44677.787928240738</v>
      </c>
      <c r="B3" s="11" t="s">
        <v>706</v>
      </c>
      <c r="C3" s="11" t="s">
        <v>491</v>
      </c>
    </row>
    <row r="4" spans="1:4">
      <c r="A4" s="877">
        <v>44677.78802083333</v>
      </c>
      <c r="B4" s="11" t="s">
        <v>705</v>
      </c>
      <c r="C4" s="11" t="s">
        <v>491</v>
      </c>
    </row>
    <row r="5" spans="1:4">
      <c r="A5" s="877">
        <v>44677.788032407407</v>
      </c>
      <c r="B5" s="11" t="s">
        <v>706</v>
      </c>
      <c r="C5" s="11" t="s">
        <v>491</v>
      </c>
    </row>
    <row r="6" spans="1:4">
      <c r="A6" s="877">
        <v>44677.788425925923</v>
      </c>
      <c r="B6" s="11" t="s">
        <v>705</v>
      </c>
      <c r="C6" s="11" t="s">
        <v>491</v>
      </c>
    </row>
    <row r="7" spans="1:4">
      <c r="A7" s="877">
        <v>44677.788449074076</v>
      </c>
      <c r="B7" s="11" t="s">
        <v>706</v>
      </c>
      <c r="C7" s="11" t="s">
        <v>491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70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1260</v>
      </c>
      <c r="B1" s="4" t="s">
        <v>1266</v>
      </c>
      <c r="C1" s="4" t="s">
        <v>1267</v>
      </c>
      <c r="D1" s="4" t="s">
        <v>1268</v>
      </c>
      <c r="E1" s="4" t="s">
        <v>1269</v>
      </c>
      <c r="F1" s="4" t="s">
        <v>1270</v>
      </c>
      <c r="G1" s="4" t="s">
        <v>1271</v>
      </c>
      <c r="H1" s="4" t="s">
        <v>1272</v>
      </c>
      <c r="I1" s="4" t="s">
        <v>1273</v>
      </c>
    </row>
    <row r="2" spans="1:10">
      <c r="A2" s="4">
        <v>1</v>
      </c>
      <c r="B2" s="4" t="s">
        <v>1274</v>
      </c>
      <c r="C2" s="4" t="s">
        <v>100</v>
      </c>
      <c r="D2" s="4" t="s">
        <v>1275</v>
      </c>
      <c r="E2" s="4" t="s">
        <v>1276</v>
      </c>
      <c r="F2" s="4" t="s">
        <v>1277</v>
      </c>
      <c r="G2" s="4" t="s">
        <v>1278</v>
      </c>
      <c r="J2" s="4" t="s">
        <v>2175</v>
      </c>
    </row>
    <row r="3" spans="1:10">
      <c r="A3" s="4">
        <v>2</v>
      </c>
      <c r="B3" s="4" t="s">
        <v>1274</v>
      </c>
      <c r="C3" s="4" t="s">
        <v>100</v>
      </c>
      <c r="D3" s="4" t="s">
        <v>1279</v>
      </c>
      <c r="E3" s="4" t="s">
        <v>1280</v>
      </c>
      <c r="F3" s="4" t="s">
        <v>1281</v>
      </c>
      <c r="G3" s="4" t="s">
        <v>1282</v>
      </c>
      <c r="J3" s="4" t="s">
        <v>2175</v>
      </c>
    </row>
    <row r="4" spans="1:10">
      <c r="A4" s="4">
        <v>3</v>
      </c>
      <c r="B4" s="4" t="s">
        <v>1274</v>
      </c>
      <c r="C4" s="4" t="s">
        <v>100</v>
      </c>
      <c r="D4" s="4" t="s">
        <v>1283</v>
      </c>
      <c r="E4" s="4" t="s">
        <v>1284</v>
      </c>
      <c r="F4" s="4" t="s">
        <v>1285</v>
      </c>
      <c r="G4" s="4" t="s">
        <v>1282</v>
      </c>
      <c r="J4" s="4" t="s">
        <v>2175</v>
      </c>
    </row>
    <row r="5" spans="1:10">
      <c r="A5" s="4">
        <v>4</v>
      </c>
      <c r="B5" s="4" t="s">
        <v>1274</v>
      </c>
      <c r="C5" s="4" t="s">
        <v>100</v>
      </c>
      <c r="D5" s="4" t="s">
        <v>1286</v>
      </c>
      <c r="E5" s="4" t="s">
        <v>1287</v>
      </c>
      <c r="F5" s="4" t="s">
        <v>1288</v>
      </c>
      <c r="G5" s="4" t="s">
        <v>1289</v>
      </c>
      <c r="J5" s="4" t="s">
        <v>2175</v>
      </c>
    </row>
    <row r="6" spans="1:10">
      <c r="A6" s="4">
        <v>5</v>
      </c>
      <c r="B6" s="4" t="s">
        <v>1274</v>
      </c>
      <c r="C6" s="4" t="s">
        <v>100</v>
      </c>
      <c r="D6" s="4" t="s">
        <v>1290</v>
      </c>
      <c r="E6" s="4" t="s">
        <v>1291</v>
      </c>
      <c r="F6" s="4" t="s">
        <v>1292</v>
      </c>
      <c r="G6" s="4" t="s">
        <v>1289</v>
      </c>
      <c r="J6" s="4" t="s">
        <v>2175</v>
      </c>
    </row>
    <row r="7" spans="1:10">
      <c r="A7" s="4">
        <v>6</v>
      </c>
      <c r="B7" s="4" t="s">
        <v>1274</v>
      </c>
      <c r="C7" s="4" t="s">
        <v>100</v>
      </c>
      <c r="D7" s="4" t="s">
        <v>1293</v>
      </c>
      <c r="E7" s="4" t="s">
        <v>1294</v>
      </c>
      <c r="F7" s="4" t="s">
        <v>1295</v>
      </c>
      <c r="G7" s="4" t="s">
        <v>1296</v>
      </c>
      <c r="J7" s="4" t="s">
        <v>2175</v>
      </c>
    </row>
    <row r="8" spans="1:10">
      <c r="A8" s="4">
        <v>7</v>
      </c>
      <c r="B8" s="4" t="s">
        <v>1274</v>
      </c>
      <c r="C8" s="4" t="s">
        <v>100</v>
      </c>
      <c r="D8" s="4" t="s">
        <v>1297</v>
      </c>
      <c r="E8" s="4" t="s">
        <v>1298</v>
      </c>
      <c r="F8" s="4" t="s">
        <v>1299</v>
      </c>
      <c r="G8" s="4" t="s">
        <v>1300</v>
      </c>
      <c r="H8" s="4" t="s">
        <v>1301</v>
      </c>
      <c r="J8" s="4" t="s">
        <v>2175</v>
      </c>
    </row>
    <row r="9" spans="1:10">
      <c r="A9" s="4">
        <v>8</v>
      </c>
      <c r="B9" s="4" t="s">
        <v>1274</v>
      </c>
      <c r="C9" s="4" t="s">
        <v>100</v>
      </c>
      <c r="D9" s="4" t="s">
        <v>1302</v>
      </c>
      <c r="E9" s="4" t="s">
        <v>1303</v>
      </c>
      <c r="F9" s="4" t="s">
        <v>1304</v>
      </c>
      <c r="G9" s="4" t="s">
        <v>1289</v>
      </c>
      <c r="J9" s="4" t="s">
        <v>2175</v>
      </c>
    </row>
    <row r="10" spans="1:10">
      <c r="A10" s="4">
        <v>9</v>
      </c>
      <c r="B10" s="4" t="s">
        <v>1274</v>
      </c>
      <c r="C10" s="4" t="s">
        <v>100</v>
      </c>
      <c r="D10" s="4" t="s">
        <v>1305</v>
      </c>
      <c r="E10" s="4" t="s">
        <v>1306</v>
      </c>
      <c r="F10" s="4" t="s">
        <v>1307</v>
      </c>
      <c r="G10" s="4" t="s">
        <v>1308</v>
      </c>
      <c r="J10" s="4" t="s">
        <v>2175</v>
      </c>
    </row>
    <row r="11" spans="1:10">
      <c r="A11" s="4">
        <v>10</v>
      </c>
      <c r="B11" s="4" t="s">
        <v>1274</v>
      </c>
      <c r="C11" s="4" t="s">
        <v>100</v>
      </c>
      <c r="D11" s="4" t="s">
        <v>1309</v>
      </c>
      <c r="E11" s="4" t="s">
        <v>1310</v>
      </c>
      <c r="F11" s="4" t="s">
        <v>1311</v>
      </c>
      <c r="G11" s="4" t="s">
        <v>1308</v>
      </c>
      <c r="J11" s="4" t="s">
        <v>2175</v>
      </c>
    </row>
    <row r="12" spans="1:10">
      <c r="A12" s="4">
        <v>11</v>
      </c>
      <c r="B12" s="4" t="s">
        <v>1274</v>
      </c>
      <c r="C12" s="4" t="s">
        <v>100</v>
      </c>
      <c r="D12" s="4" t="s">
        <v>1312</v>
      </c>
      <c r="E12" s="4" t="s">
        <v>1313</v>
      </c>
      <c r="F12" s="4" t="s">
        <v>1314</v>
      </c>
      <c r="G12" s="4" t="s">
        <v>1282</v>
      </c>
      <c r="J12" s="4" t="s">
        <v>2175</v>
      </c>
    </row>
    <row r="13" spans="1:10">
      <c r="A13" s="4">
        <v>12</v>
      </c>
      <c r="B13" s="4" t="s">
        <v>1274</v>
      </c>
      <c r="C13" s="4" t="s">
        <v>100</v>
      </c>
      <c r="D13" s="4" t="s">
        <v>1315</v>
      </c>
      <c r="E13" s="4" t="s">
        <v>1316</v>
      </c>
      <c r="F13" s="4" t="s">
        <v>1317</v>
      </c>
      <c r="G13" s="4" t="s">
        <v>1318</v>
      </c>
      <c r="J13" s="4" t="s">
        <v>2175</v>
      </c>
    </row>
    <row r="14" spans="1:10">
      <c r="A14" s="4">
        <v>13</v>
      </c>
      <c r="B14" s="4" t="s">
        <v>1274</v>
      </c>
      <c r="C14" s="4" t="s">
        <v>100</v>
      </c>
      <c r="D14" s="4" t="s">
        <v>1319</v>
      </c>
      <c r="E14" s="4" t="s">
        <v>1320</v>
      </c>
      <c r="F14" s="4" t="s">
        <v>1321</v>
      </c>
      <c r="G14" s="4" t="s">
        <v>1322</v>
      </c>
      <c r="J14" s="4" t="s">
        <v>2175</v>
      </c>
    </row>
    <row r="15" spans="1:10">
      <c r="A15" s="4">
        <v>14</v>
      </c>
      <c r="B15" s="4" t="s">
        <v>1274</v>
      </c>
      <c r="C15" s="4" t="s">
        <v>100</v>
      </c>
      <c r="D15" s="4" t="s">
        <v>1323</v>
      </c>
      <c r="E15" s="4" t="s">
        <v>1324</v>
      </c>
      <c r="F15" s="4" t="s">
        <v>1325</v>
      </c>
      <c r="G15" s="4" t="s">
        <v>1308</v>
      </c>
      <c r="J15" s="4" t="s">
        <v>2175</v>
      </c>
    </row>
    <row r="16" spans="1:10">
      <c r="A16" s="4">
        <v>15</v>
      </c>
      <c r="B16" s="4" t="s">
        <v>1274</v>
      </c>
      <c r="C16" s="4" t="s">
        <v>100</v>
      </c>
      <c r="D16" s="4" t="s">
        <v>1326</v>
      </c>
      <c r="E16" s="4" t="s">
        <v>1327</v>
      </c>
      <c r="F16" s="4" t="s">
        <v>1328</v>
      </c>
      <c r="G16" s="4" t="s">
        <v>1282</v>
      </c>
      <c r="J16" s="4" t="s">
        <v>2175</v>
      </c>
    </row>
    <row r="17" spans="1:10">
      <c r="A17" s="4">
        <v>16</v>
      </c>
      <c r="B17" s="4" t="s">
        <v>1274</v>
      </c>
      <c r="C17" s="4" t="s">
        <v>100</v>
      </c>
      <c r="D17" s="4" t="s">
        <v>1329</v>
      </c>
      <c r="E17" s="4" t="s">
        <v>1330</v>
      </c>
      <c r="F17" s="4" t="s">
        <v>1331</v>
      </c>
      <c r="G17" s="4" t="s">
        <v>1332</v>
      </c>
      <c r="H17" s="4" t="s">
        <v>1333</v>
      </c>
      <c r="J17" s="4" t="s">
        <v>2175</v>
      </c>
    </row>
    <row r="18" spans="1:10">
      <c r="A18" s="4">
        <v>17</v>
      </c>
      <c r="B18" s="4" t="s">
        <v>1274</v>
      </c>
      <c r="C18" s="4" t="s">
        <v>100</v>
      </c>
      <c r="D18" s="4" t="s">
        <v>1334</v>
      </c>
      <c r="E18" s="4" t="s">
        <v>1335</v>
      </c>
      <c r="F18" s="4" t="s">
        <v>1336</v>
      </c>
      <c r="G18" s="4" t="s">
        <v>1337</v>
      </c>
      <c r="J18" s="4" t="s">
        <v>2175</v>
      </c>
    </row>
    <row r="19" spans="1:10">
      <c r="A19" s="4">
        <v>18</v>
      </c>
      <c r="B19" s="4" t="s">
        <v>1274</v>
      </c>
      <c r="C19" s="4" t="s">
        <v>100</v>
      </c>
      <c r="D19" s="4" t="s">
        <v>1338</v>
      </c>
      <c r="E19" s="4" t="s">
        <v>1339</v>
      </c>
      <c r="F19" s="4" t="s">
        <v>1340</v>
      </c>
      <c r="G19" s="4" t="s">
        <v>1341</v>
      </c>
      <c r="J19" s="4" t="s">
        <v>2175</v>
      </c>
    </row>
    <row r="20" spans="1:10">
      <c r="A20" s="4">
        <v>19</v>
      </c>
      <c r="B20" s="4" t="s">
        <v>1274</v>
      </c>
      <c r="C20" s="4" t="s">
        <v>100</v>
      </c>
      <c r="D20" s="4" t="s">
        <v>1342</v>
      </c>
      <c r="E20" s="4" t="s">
        <v>1343</v>
      </c>
      <c r="F20" s="4" t="s">
        <v>1344</v>
      </c>
      <c r="G20" s="4" t="s">
        <v>1322</v>
      </c>
      <c r="J20" s="4" t="s">
        <v>2175</v>
      </c>
    </row>
    <row r="21" spans="1:10">
      <c r="A21" s="4">
        <v>20</v>
      </c>
      <c r="B21" s="4" t="s">
        <v>1274</v>
      </c>
      <c r="C21" s="4" t="s">
        <v>100</v>
      </c>
      <c r="D21" s="4" t="s">
        <v>1345</v>
      </c>
      <c r="E21" s="4" t="s">
        <v>1346</v>
      </c>
      <c r="F21" s="4" t="s">
        <v>1347</v>
      </c>
      <c r="G21" s="4" t="s">
        <v>1348</v>
      </c>
      <c r="J21" s="4" t="s">
        <v>2175</v>
      </c>
    </row>
    <row r="22" spans="1:10">
      <c r="A22" s="4">
        <v>21</v>
      </c>
      <c r="B22" s="4" t="s">
        <v>1274</v>
      </c>
      <c r="C22" s="4" t="s">
        <v>100</v>
      </c>
      <c r="D22" s="4" t="s">
        <v>1349</v>
      </c>
      <c r="E22" s="4" t="s">
        <v>1350</v>
      </c>
      <c r="F22" s="4" t="s">
        <v>1351</v>
      </c>
      <c r="G22" s="4" t="s">
        <v>1352</v>
      </c>
      <c r="J22" s="4" t="s">
        <v>2175</v>
      </c>
    </row>
    <row r="23" spans="1:10">
      <c r="A23" s="4">
        <v>22</v>
      </c>
      <c r="B23" s="4" t="s">
        <v>1274</v>
      </c>
      <c r="C23" s="4" t="s">
        <v>100</v>
      </c>
      <c r="D23" s="4" t="s">
        <v>1353</v>
      </c>
      <c r="E23" s="4" t="s">
        <v>1354</v>
      </c>
      <c r="F23" s="4" t="s">
        <v>1351</v>
      </c>
      <c r="G23" s="4" t="s">
        <v>1355</v>
      </c>
      <c r="J23" s="4" t="s">
        <v>2175</v>
      </c>
    </row>
    <row r="24" spans="1:10">
      <c r="A24" s="4">
        <v>23</v>
      </c>
      <c r="B24" s="4" t="s">
        <v>1274</v>
      </c>
      <c r="C24" s="4" t="s">
        <v>100</v>
      </c>
      <c r="D24" s="4" t="s">
        <v>1356</v>
      </c>
      <c r="E24" s="4" t="s">
        <v>1357</v>
      </c>
      <c r="F24" s="4" t="s">
        <v>1351</v>
      </c>
      <c r="G24" s="4" t="s">
        <v>1358</v>
      </c>
      <c r="J24" s="4" t="s">
        <v>2175</v>
      </c>
    </row>
    <row r="25" spans="1:10">
      <c r="A25" s="4">
        <v>24</v>
      </c>
      <c r="B25" s="4" t="s">
        <v>1274</v>
      </c>
      <c r="C25" s="4" t="s">
        <v>100</v>
      </c>
      <c r="D25" s="4" t="s">
        <v>1359</v>
      </c>
      <c r="E25" s="4" t="s">
        <v>1360</v>
      </c>
      <c r="F25" s="4" t="s">
        <v>1361</v>
      </c>
      <c r="G25" s="4" t="s">
        <v>1296</v>
      </c>
      <c r="J25" s="4" t="s">
        <v>2175</v>
      </c>
    </row>
    <row r="26" spans="1:10">
      <c r="A26" s="4">
        <v>25</v>
      </c>
      <c r="B26" s="4" t="s">
        <v>1274</v>
      </c>
      <c r="C26" s="4" t="s">
        <v>100</v>
      </c>
      <c r="D26" s="4" t="s">
        <v>1362</v>
      </c>
      <c r="E26" s="4" t="s">
        <v>1363</v>
      </c>
      <c r="F26" s="4" t="s">
        <v>1364</v>
      </c>
      <c r="G26" s="4" t="s">
        <v>1365</v>
      </c>
      <c r="H26" s="4" t="s">
        <v>1366</v>
      </c>
      <c r="J26" s="4" t="s">
        <v>2175</v>
      </c>
    </row>
    <row r="27" spans="1:10">
      <c r="A27" s="4">
        <v>26</v>
      </c>
      <c r="B27" s="4" t="s">
        <v>1274</v>
      </c>
      <c r="C27" s="4" t="s">
        <v>100</v>
      </c>
      <c r="D27" s="4" t="s">
        <v>1367</v>
      </c>
      <c r="E27" s="4" t="s">
        <v>1368</v>
      </c>
      <c r="F27" s="4" t="s">
        <v>1369</v>
      </c>
      <c r="G27" s="4" t="s">
        <v>1370</v>
      </c>
      <c r="J27" s="4" t="s">
        <v>2175</v>
      </c>
    </row>
    <row r="28" spans="1:10">
      <c r="A28" s="4">
        <v>27</v>
      </c>
      <c r="B28" s="4" t="s">
        <v>1274</v>
      </c>
      <c r="C28" s="4" t="s">
        <v>100</v>
      </c>
      <c r="D28" s="4" t="s">
        <v>1371</v>
      </c>
      <c r="E28" s="4" t="s">
        <v>1372</v>
      </c>
      <c r="F28" s="4" t="s">
        <v>1373</v>
      </c>
      <c r="G28" s="4" t="s">
        <v>1374</v>
      </c>
      <c r="J28" s="4" t="s">
        <v>2175</v>
      </c>
    </row>
    <row r="29" spans="1:10">
      <c r="A29" s="4">
        <v>28</v>
      </c>
      <c r="B29" s="4" t="s">
        <v>1274</v>
      </c>
      <c r="C29" s="4" t="s">
        <v>100</v>
      </c>
      <c r="D29" s="4" t="s">
        <v>1375</v>
      </c>
      <c r="E29" s="4" t="s">
        <v>1376</v>
      </c>
      <c r="F29" s="4" t="s">
        <v>1377</v>
      </c>
      <c r="G29" s="4" t="s">
        <v>1378</v>
      </c>
      <c r="H29" s="4" t="s">
        <v>1379</v>
      </c>
      <c r="J29" s="4" t="s">
        <v>2175</v>
      </c>
    </row>
    <row r="30" spans="1:10">
      <c r="A30" s="4">
        <v>29</v>
      </c>
      <c r="B30" s="4" t="s">
        <v>1274</v>
      </c>
      <c r="C30" s="4" t="s">
        <v>100</v>
      </c>
      <c r="D30" s="4" t="s">
        <v>1380</v>
      </c>
      <c r="E30" s="4" t="s">
        <v>1381</v>
      </c>
      <c r="F30" s="4" t="s">
        <v>1382</v>
      </c>
      <c r="G30" s="4" t="s">
        <v>1383</v>
      </c>
      <c r="J30" s="4" t="s">
        <v>2175</v>
      </c>
    </row>
    <row r="31" spans="1:10">
      <c r="A31" s="4">
        <v>30</v>
      </c>
      <c r="B31" s="4" t="s">
        <v>1274</v>
      </c>
      <c r="C31" s="4" t="s">
        <v>100</v>
      </c>
      <c r="D31" s="4" t="s">
        <v>1384</v>
      </c>
      <c r="E31" s="4" t="s">
        <v>1385</v>
      </c>
      <c r="F31" s="4" t="s">
        <v>1386</v>
      </c>
      <c r="G31" s="4" t="s">
        <v>1387</v>
      </c>
      <c r="J31" s="4" t="s">
        <v>2175</v>
      </c>
    </row>
    <row r="32" spans="1:10">
      <c r="A32" s="4">
        <v>31</v>
      </c>
      <c r="B32" s="4" t="s">
        <v>1274</v>
      </c>
      <c r="C32" s="4" t="s">
        <v>100</v>
      </c>
      <c r="D32" s="4" t="s">
        <v>1388</v>
      </c>
      <c r="E32" s="4" t="s">
        <v>1389</v>
      </c>
      <c r="F32" s="4" t="s">
        <v>1390</v>
      </c>
      <c r="G32" s="4" t="s">
        <v>1318</v>
      </c>
      <c r="H32" s="4" t="s">
        <v>1391</v>
      </c>
      <c r="J32" s="4" t="s">
        <v>2175</v>
      </c>
    </row>
    <row r="33" spans="1:10">
      <c r="A33" s="4">
        <v>32</v>
      </c>
      <c r="B33" s="4" t="s">
        <v>1274</v>
      </c>
      <c r="C33" s="4" t="s">
        <v>100</v>
      </c>
      <c r="D33" s="4" t="s">
        <v>1392</v>
      </c>
      <c r="E33" s="4" t="s">
        <v>1393</v>
      </c>
      <c r="F33" s="4" t="s">
        <v>1394</v>
      </c>
      <c r="G33" s="4" t="s">
        <v>1395</v>
      </c>
      <c r="J33" s="4" t="s">
        <v>2175</v>
      </c>
    </row>
    <row r="34" spans="1:10">
      <c r="A34" s="4">
        <v>33</v>
      </c>
      <c r="B34" s="4" t="s">
        <v>1274</v>
      </c>
      <c r="C34" s="4" t="s">
        <v>100</v>
      </c>
      <c r="D34" s="4" t="s">
        <v>1396</v>
      </c>
      <c r="E34" s="4" t="s">
        <v>1397</v>
      </c>
      <c r="F34" s="4" t="s">
        <v>1398</v>
      </c>
      <c r="G34" s="4" t="s">
        <v>1399</v>
      </c>
      <c r="J34" s="4" t="s">
        <v>2175</v>
      </c>
    </row>
    <row r="35" spans="1:10">
      <c r="A35" s="4">
        <v>34</v>
      </c>
      <c r="B35" s="4" t="s">
        <v>1274</v>
      </c>
      <c r="C35" s="4" t="s">
        <v>100</v>
      </c>
      <c r="D35" s="4" t="s">
        <v>1400</v>
      </c>
      <c r="E35" s="4" t="s">
        <v>1401</v>
      </c>
      <c r="F35" s="4" t="s">
        <v>1402</v>
      </c>
      <c r="G35" s="4" t="s">
        <v>1403</v>
      </c>
      <c r="J35" s="4" t="s">
        <v>2175</v>
      </c>
    </row>
    <row r="36" spans="1:10">
      <c r="A36" s="4">
        <v>35</v>
      </c>
      <c r="B36" s="4" t="s">
        <v>1274</v>
      </c>
      <c r="C36" s="4" t="s">
        <v>100</v>
      </c>
      <c r="D36" s="4" t="s">
        <v>1404</v>
      </c>
      <c r="E36" s="4" t="s">
        <v>1405</v>
      </c>
      <c r="F36" s="4" t="s">
        <v>1406</v>
      </c>
      <c r="G36" s="4" t="s">
        <v>1407</v>
      </c>
      <c r="H36" s="4" t="s">
        <v>1408</v>
      </c>
      <c r="J36" s="4" t="s">
        <v>2175</v>
      </c>
    </row>
    <row r="37" spans="1:10">
      <c r="A37" s="4">
        <v>36</v>
      </c>
      <c r="B37" s="4" t="s">
        <v>1274</v>
      </c>
      <c r="C37" s="4" t="s">
        <v>100</v>
      </c>
      <c r="D37" s="4" t="s">
        <v>1409</v>
      </c>
      <c r="E37" s="4" t="s">
        <v>1410</v>
      </c>
      <c r="F37" s="4" t="s">
        <v>1411</v>
      </c>
      <c r="G37" s="4" t="s">
        <v>1412</v>
      </c>
      <c r="J37" s="4" t="s">
        <v>2175</v>
      </c>
    </row>
    <row r="38" spans="1:10">
      <c r="A38" s="4">
        <v>37</v>
      </c>
      <c r="B38" s="4" t="s">
        <v>1274</v>
      </c>
      <c r="C38" s="4" t="s">
        <v>100</v>
      </c>
      <c r="D38" s="4" t="s">
        <v>1413</v>
      </c>
      <c r="E38" s="4" t="s">
        <v>1414</v>
      </c>
      <c r="F38" s="4" t="s">
        <v>1415</v>
      </c>
      <c r="G38" s="4" t="s">
        <v>1416</v>
      </c>
      <c r="J38" s="4" t="s">
        <v>2175</v>
      </c>
    </row>
    <row r="39" spans="1:10">
      <c r="A39" s="4">
        <v>38</v>
      </c>
      <c r="B39" s="4" t="s">
        <v>1274</v>
      </c>
      <c r="C39" s="4" t="s">
        <v>100</v>
      </c>
      <c r="D39" s="4" t="s">
        <v>1417</v>
      </c>
      <c r="E39" s="4" t="s">
        <v>1418</v>
      </c>
      <c r="F39" s="4" t="s">
        <v>1419</v>
      </c>
      <c r="G39" s="4" t="s">
        <v>1420</v>
      </c>
      <c r="J39" s="4" t="s">
        <v>2175</v>
      </c>
    </row>
    <row r="40" spans="1:10">
      <c r="A40" s="4">
        <v>39</v>
      </c>
      <c r="B40" s="4" t="s">
        <v>1274</v>
      </c>
      <c r="C40" s="4" t="s">
        <v>100</v>
      </c>
      <c r="D40" s="4" t="s">
        <v>1421</v>
      </c>
      <c r="E40" s="4" t="s">
        <v>1422</v>
      </c>
      <c r="F40" s="4" t="s">
        <v>1423</v>
      </c>
      <c r="G40" s="4" t="s">
        <v>1282</v>
      </c>
      <c r="J40" s="4" t="s">
        <v>2175</v>
      </c>
    </row>
    <row r="41" spans="1:10">
      <c r="A41" s="4">
        <v>40</v>
      </c>
      <c r="B41" s="4" t="s">
        <v>1274</v>
      </c>
      <c r="C41" s="4" t="s">
        <v>100</v>
      </c>
      <c r="D41" s="4" t="s">
        <v>1424</v>
      </c>
      <c r="E41" s="4" t="s">
        <v>1425</v>
      </c>
      <c r="F41" s="4" t="s">
        <v>1426</v>
      </c>
      <c r="G41" s="4" t="s">
        <v>1427</v>
      </c>
      <c r="J41" s="4" t="s">
        <v>2175</v>
      </c>
    </row>
    <row r="42" spans="1:10">
      <c r="A42" s="4">
        <v>41</v>
      </c>
      <c r="B42" s="4" t="s">
        <v>1274</v>
      </c>
      <c r="C42" s="4" t="s">
        <v>100</v>
      </c>
      <c r="D42" s="4" t="s">
        <v>1428</v>
      </c>
      <c r="E42" s="4" t="s">
        <v>1429</v>
      </c>
      <c r="F42" s="4" t="s">
        <v>1430</v>
      </c>
      <c r="G42" s="4" t="s">
        <v>1431</v>
      </c>
      <c r="J42" s="4" t="s">
        <v>2175</v>
      </c>
    </row>
    <row r="43" spans="1:10">
      <c r="A43" s="4">
        <v>42</v>
      </c>
      <c r="B43" s="4" t="s">
        <v>1274</v>
      </c>
      <c r="C43" s="4" t="s">
        <v>100</v>
      </c>
      <c r="D43" s="4" t="s">
        <v>1432</v>
      </c>
      <c r="E43" s="4" t="s">
        <v>1433</v>
      </c>
      <c r="F43" s="4" t="s">
        <v>1434</v>
      </c>
      <c r="G43" s="4" t="s">
        <v>1435</v>
      </c>
      <c r="J43" s="4" t="s">
        <v>2175</v>
      </c>
    </row>
    <row r="44" spans="1:10">
      <c r="A44" s="4">
        <v>43</v>
      </c>
      <c r="B44" s="4" t="s">
        <v>1274</v>
      </c>
      <c r="C44" s="4" t="s">
        <v>100</v>
      </c>
      <c r="D44" s="4" t="s">
        <v>1436</v>
      </c>
      <c r="E44" s="4" t="s">
        <v>1437</v>
      </c>
      <c r="F44" s="4" t="s">
        <v>1438</v>
      </c>
      <c r="G44" s="4" t="s">
        <v>1407</v>
      </c>
      <c r="J44" s="4" t="s">
        <v>2175</v>
      </c>
    </row>
    <row r="45" spans="1:10">
      <c r="A45" s="4">
        <v>44</v>
      </c>
      <c r="B45" s="4" t="s">
        <v>1274</v>
      </c>
      <c r="C45" s="4" t="s">
        <v>100</v>
      </c>
      <c r="D45" s="4" t="s">
        <v>1439</v>
      </c>
      <c r="E45" s="4" t="s">
        <v>1440</v>
      </c>
      <c r="F45" s="4" t="s">
        <v>1441</v>
      </c>
      <c r="G45" s="4" t="s">
        <v>1420</v>
      </c>
      <c r="J45" s="4" t="s">
        <v>2175</v>
      </c>
    </row>
    <row r="46" spans="1:10">
      <c r="A46" s="4">
        <v>45</v>
      </c>
      <c r="B46" s="4" t="s">
        <v>1274</v>
      </c>
      <c r="C46" s="4" t="s">
        <v>100</v>
      </c>
      <c r="D46" s="4" t="s">
        <v>1442</v>
      </c>
      <c r="E46" s="4" t="s">
        <v>1443</v>
      </c>
      <c r="F46" s="4" t="s">
        <v>1444</v>
      </c>
      <c r="G46" s="4" t="s">
        <v>1374</v>
      </c>
      <c r="J46" s="4" t="s">
        <v>2175</v>
      </c>
    </row>
    <row r="47" spans="1:10">
      <c r="A47" s="4">
        <v>46</v>
      </c>
      <c r="B47" s="4" t="s">
        <v>1274</v>
      </c>
      <c r="C47" s="4" t="s">
        <v>100</v>
      </c>
      <c r="D47" s="4" t="s">
        <v>1445</v>
      </c>
      <c r="E47" s="4" t="s">
        <v>1446</v>
      </c>
      <c r="F47" s="4" t="s">
        <v>1447</v>
      </c>
      <c r="G47" s="4" t="s">
        <v>1427</v>
      </c>
      <c r="J47" s="4" t="s">
        <v>2175</v>
      </c>
    </row>
    <row r="48" spans="1:10">
      <c r="A48" s="4">
        <v>47</v>
      </c>
      <c r="B48" s="4" t="s">
        <v>1274</v>
      </c>
      <c r="C48" s="4" t="s">
        <v>100</v>
      </c>
      <c r="D48" s="4" t="s">
        <v>1448</v>
      </c>
      <c r="E48" s="4" t="s">
        <v>1449</v>
      </c>
      <c r="F48" s="4" t="s">
        <v>1450</v>
      </c>
      <c r="G48" s="4" t="s">
        <v>1451</v>
      </c>
      <c r="J48" s="4" t="s">
        <v>2175</v>
      </c>
    </row>
    <row r="49" spans="1:10">
      <c r="A49" s="4">
        <v>48</v>
      </c>
      <c r="B49" s="4" t="s">
        <v>1274</v>
      </c>
      <c r="C49" s="4" t="s">
        <v>100</v>
      </c>
      <c r="D49" s="4" t="s">
        <v>1452</v>
      </c>
      <c r="E49" s="4" t="s">
        <v>1453</v>
      </c>
      <c r="F49" s="4" t="s">
        <v>1454</v>
      </c>
      <c r="G49" s="4" t="s">
        <v>1455</v>
      </c>
      <c r="J49" s="4" t="s">
        <v>2175</v>
      </c>
    </row>
    <row r="50" spans="1:10">
      <c r="A50" s="4">
        <v>49</v>
      </c>
      <c r="B50" s="4" t="s">
        <v>1274</v>
      </c>
      <c r="C50" s="4" t="s">
        <v>100</v>
      </c>
      <c r="D50" s="4" t="s">
        <v>1456</v>
      </c>
      <c r="E50" s="4" t="s">
        <v>1457</v>
      </c>
      <c r="F50" s="4" t="s">
        <v>1458</v>
      </c>
      <c r="G50" s="4" t="s">
        <v>1403</v>
      </c>
      <c r="J50" s="4" t="s">
        <v>2175</v>
      </c>
    </row>
    <row r="51" spans="1:10">
      <c r="A51" s="4">
        <v>50</v>
      </c>
      <c r="B51" s="4" t="s">
        <v>1274</v>
      </c>
      <c r="C51" s="4" t="s">
        <v>100</v>
      </c>
      <c r="D51" s="4" t="s">
        <v>1459</v>
      </c>
      <c r="E51" s="4" t="s">
        <v>1460</v>
      </c>
      <c r="F51" s="4" t="s">
        <v>1461</v>
      </c>
      <c r="G51" s="4" t="s">
        <v>1435</v>
      </c>
      <c r="H51" s="4" t="s">
        <v>1462</v>
      </c>
      <c r="J51" s="4" t="s">
        <v>2175</v>
      </c>
    </row>
    <row r="52" spans="1:10">
      <c r="A52" s="4">
        <v>51</v>
      </c>
      <c r="B52" s="4" t="s">
        <v>1274</v>
      </c>
      <c r="C52" s="4" t="s">
        <v>100</v>
      </c>
      <c r="D52" s="4" t="s">
        <v>1463</v>
      </c>
      <c r="E52" s="4" t="s">
        <v>1464</v>
      </c>
      <c r="F52" s="4" t="s">
        <v>1465</v>
      </c>
      <c r="G52" s="4" t="s">
        <v>1466</v>
      </c>
      <c r="J52" s="4" t="s">
        <v>2175</v>
      </c>
    </row>
    <row r="53" spans="1:10">
      <c r="A53" s="4">
        <v>52</v>
      </c>
      <c r="B53" s="4" t="s">
        <v>1274</v>
      </c>
      <c r="C53" s="4" t="s">
        <v>100</v>
      </c>
      <c r="D53" s="4" t="s">
        <v>1467</v>
      </c>
      <c r="E53" s="4" t="s">
        <v>1468</v>
      </c>
      <c r="F53" s="4" t="s">
        <v>1469</v>
      </c>
      <c r="G53" s="4" t="s">
        <v>1466</v>
      </c>
      <c r="J53" s="4" t="s">
        <v>2175</v>
      </c>
    </row>
    <row r="54" spans="1:10">
      <c r="A54" s="4">
        <v>53</v>
      </c>
      <c r="B54" s="4" t="s">
        <v>1274</v>
      </c>
      <c r="C54" s="4" t="s">
        <v>100</v>
      </c>
      <c r="D54" s="4" t="s">
        <v>1470</v>
      </c>
      <c r="E54" s="4" t="s">
        <v>1471</v>
      </c>
      <c r="F54" s="4" t="s">
        <v>1472</v>
      </c>
      <c r="G54" s="4" t="s">
        <v>1466</v>
      </c>
      <c r="J54" s="4" t="s">
        <v>2175</v>
      </c>
    </row>
    <row r="55" spans="1:10">
      <c r="A55" s="4">
        <v>54</v>
      </c>
      <c r="B55" s="4" t="s">
        <v>1274</v>
      </c>
      <c r="C55" s="4" t="s">
        <v>100</v>
      </c>
      <c r="D55" s="4" t="s">
        <v>1473</v>
      </c>
      <c r="E55" s="4" t="s">
        <v>1474</v>
      </c>
      <c r="F55" s="4" t="s">
        <v>1475</v>
      </c>
      <c r="G55" s="4" t="s">
        <v>1466</v>
      </c>
      <c r="J55" s="4" t="s">
        <v>2175</v>
      </c>
    </row>
    <row r="56" spans="1:10">
      <c r="A56" s="4">
        <v>55</v>
      </c>
      <c r="B56" s="4" t="s">
        <v>1274</v>
      </c>
      <c r="C56" s="4" t="s">
        <v>100</v>
      </c>
      <c r="D56" s="4" t="s">
        <v>1476</v>
      </c>
      <c r="E56" s="4" t="s">
        <v>1477</v>
      </c>
      <c r="F56" s="4" t="s">
        <v>1478</v>
      </c>
      <c r="G56" s="4" t="s">
        <v>1466</v>
      </c>
      <c r="J56" s="4" t="s">
        <v>2175</v>
      </c>
    </row>
    <row r="57" spans="1:10">
      <c r="A57" s="4">
        <v>56</v>
      </c>
      <c r="B57" s="4" t="s">
        <v>1274</v>
      </c>
      <c r="C57" s="4" t="s">
        <v>100</v>
      </c>
      <c r="D57" s="4" t="s">
        <v>1479</v>
      </c>
      <c r="E57" s="4" t="s">
        <v>1480</v>
      </c>
      <c r="F57" s="4" t="s">
        <v>1481</v>
      </c>
      <c r="G57" s="4" t="s">
        <v>1482</v>
      </c>
      <c r="J57" s="4" t="s">
        <v>2175</v>
      </c>
    </row>
    <row r="58" spans="1:10">
      <c r="A58" s="4">
        <v>57</v>
      </c>
      <c r="B58" s="4" t="s">
        <v>1274</v>
      </c>
      <c r="C58" s="4" t="s">
        <v>100</v>
      </c>
      <c r="D58" s="4" t="s">
        <v>1483</v>
      </c>
      <c r="E58" s="4" t="s">
        <v>1484</v>
      </c>
      <c r="F58" s="4" t="s">
        <v>1485</v>
      </c>
      <c r="G58" s="4" t="s">
        <v>1486</v>
      </c>
      <c r="H58" s="4" t="s">
        <v>1487</v>
      </c>
      <c r="J58" s="4" t="s">
        <v>2175</v>
      </c>
    </row>
    <row r="59" spans="1:10">
      <c r="A59" s="4">
        <v>58</v>
      </c>
      <c r="B59" s="4" t="s">
        <v>1274</v>
      </c>
      <c r="C59" s="4" t="s">
        <v>100</v>
      </c>
      <c r="D59" s="4" t="s">
        <v>1488</v>
      </c>
      <c r="E59" s="4" t="s">
        <v>1484</v>
      </c>
      <c r="F59" s="4" t="s">
        <v>1489</v>
      </c>
      <c r="G59" s="4" t="s">
        <v>1490</v>
      </c>
      <c r="J59" s="4" t="s">
        <v>2175</v>
      </c>
    </row>
    <row r="60" spans="1:10">
      <c r="A60" s="4">
        <v>59</v>
      </c>
      <c r="B60" s="4" t="s">
        <v>1274</v>
      </c>
      <c r="C60" s="4" t="s">
        <v>100</v>
      </c>
      <c r="D60" s="4" t="s">
        <v>1491</v>
      </c>
      <c r="E60" s="4" t="s">
        <v>1492</v>
      </c>
      <c r="F60" s="4" t="s">
        <v>1493</v>
      </c>
      <c r="G60" s="4" t="s">
        <v>1387</v>
      </c>
      <c r="J60" s="4" t="s">
        <v>2175</v>
      </c>
    </row>
    <row r="61" spans="1:10">
      <c r="A61" s="4">
        <v>60</v>
      </c>
      <c r="B61" s="4" t="s">
        <v>1274</v>
      </c>
      <c r="C61" s="4" t="s">
        <v>100</v>
      </c>
      <c r="D61" s="4" t="s">
        <v>1494</v>
      </c>
      <c r="E61" s="4" t="s">
        <v>1495</v>
      </c>
      <c r="F61" s="4" t="s">
        <v>1496</v>
      </c>
      <c r="G61" s="4" t="s">
        <v>1497</v>
      </c>
      <c r="J61" s="4" t="s">
        <v>2175</v>
      </c>
    </row>
    <row r="62" spans="1:10">
      <c r="A62" s="4">
        <v>61</v>
      </c>
      <c r="B62" s="4" t="s">
        <v>1274</v>
      </c>
      <c r="C62" s="4" t="s">
        <v>100</v>
      </c>
      <c r="D62" s="4" t="s">
        <v>1498</v>
      </c>
      <c r="E62" s="4" t="s">
        <v>1499</v>
      </c>
      <c r="F62" s="4" t="s">
        <v>1500</v>
      </c>
      <c r="G62" s="4" t="s">
        <v>1501</v>
      </c>
      <c r="J62" s="4" t="s">
        <v>2175</v>
      </c>
    </row>
    <row r="63" spans="1:10">
      <c r="A63" s="4">
        <v>62</v>
      </c>
      <c r="B63" s="4" t="s">
        <v>1274</v>
      </c>
      <c r="C63" s="4" t="s">
        <v>100</v>
      </c>
      <c r="D63" s="4" t="s">
        <v>1502</v>
      </c>
      <c r="E63" s="4" t="s">
        <v>1503</v>
      </c>
      <c r="F63" s="4" t="s">
        <v>1504</v>
      </c>
      <c r="G63" s="4" t="s">
        <v>1387</v>
      </c>
      <c r="J63" s="4" t="s">
        <v>2175</v>
      </c>
    </row>
    <row r="64" spans="1:10">
      <c r="A64" s="4">
        <v>63</v>
      </c>
      <c r="B64" s="4" t="s">
        <v>1274</v>
      </c>
      <c r="C64" s="4" t="s">
        <v>100</v>
      </c>
      <c r="D64" s="4" t="s">
        <v>1505</v>
      </c>
      <c r="E64" s="4" t="s">
        <v>1506</v>
      </c>
      <c r="F64" s="4" t="s">
        <v>1507</v>
      </c>
      <c r="G64" s="4" t="s">
        <v>1508</v>
      </c>
      <c r="H64" s="4" t="s">
        <v>1509</v>
      </c>
      <c r="J64" s="4" t="s">
        <v>2175</v>
      </c>
    </row>
    <row r="65" spans="1:10">
      <c r="A65" s="4">
        <v>64</v>
      </c>
      <c r="B65" s="4" t="s">
        <v>1274</v>
      </c>
      <c r="C65" s="4" t="s">
        <v>100</v>
      </c>
      <c r="D65" s="4" t="s">
        <v>1510</v>
      </c>
      <c r="E65" s="4" t="s">
        <v>1511</v>
      </c>
      <c r="F65" s="4" t="s">
        <v>1512</v>
      </c>
      <c r="G65" s="4" t="s">
        <v>1497</v>
      </c>
      <c r="J65" s="4" t="s">
        <v>2175</v>
      </c>
    </row>
    <row r="66" spans="1:10">
      <c r="A66" s="4">
        <v>65</v>
      </c>
      <c r="B66" s="4" t="s">
        <v>1274</v>
      </c>
      <c r="C66" s="4" t="s">
        <v>100</v>
      </c>
      <c r="D66" s="4" t="s">
        <v>1513</v>
      </c>
      <c r="E66" s="4" t="s">
        <v>1514</v>
      </c>
      <c r="F66" s="4" t="s">
        <v>1515</v>
      </c>
      <c r="G66" s="4" t="s">
        <v>1282</v>
      </c>
      <c r="J66" s="4" t="s">
        <v>2175</v>
      </c>
    </row>
    <row r="67" spans="1:10">
      <c r="A67" s="4">
        <v>66</v>
      </c>
      <c r="B67" s="4" t="s">
        <v>1274</v>
      </c>
      <c r="C67" s="4" t="s">
        <v>100</v>
      </c>
      <c r="D67" s="4" t="s">
        <v>1516</v>
      </c>
      <c r="E67" s="4" t="s">
        <v>1517</v>
      </c>
      <c r="F67" s="4" t="s">
        <v>1518</v>
      </c>
      <c r="G67" s="4" t="s">
        <v>1519</v>
      </c>
      <c r="J67" s="4" t="s">
        <v>2175</v>
      </c>
    </row>
    <row r="68" spans="1:10">
      <c r="A68" s="4">
        <v>67</v>
      </c>
      <c r="B68" s="4" t="s">
        <v>1274</v>
      </c>
      <c r="C68" s="4" t="s">
        <v>100</v>
      </c>
      <c r="D68" s="4" t="s">
        <v>1520</v>
      </c>
      <c r="E68" s="4" t="s">
        <v>1521</v>
      </c>
      <c r="F68" s="4" t="s">
        <v>1522</v>
      </c>
      <c r="G68" s="4" t="s">
        <v>1497</v>
      </c>
      <c r="J68" s="4" t="s">
        <v>2175</v>
      </c>
    </row>
    <row r="69" spans="1:10">
      <c r="A69" s="4">
        <v>68</v>
      </c>
      <c r="B69" s="4" t="s">
        <v>1274</v>
      </c>
      <c r="C69" s="4" t="s">
        <v>100</v>
      </c>
      <c r="D69" s="4" t="s">
        <v>1523</v>
      </c>
      <c r="E69" s="4" t="s">
        <v>1524</v>
      </c>
      <c r="F69" s="4" t="s">
        <v>1525</v>
      </c>
      <c r="G69" s="4" t="s">
        <v>1526</v>
      </c>
      <c r="J69" s="4" t="s">
        <v>2175</v>
      </c>
    </row>
    <row r="70" spans="1:10">
      <c r="A70" s="4">
        <v>69</v>
      </c>
      <c r="B70" s="4" t="s">
        <v>1274</v>
      </c>
      <c r="C70" s="4" t="s">
        <v>100</v>
      </c>
      <c r="D70" s="4" t="s">
        <v>1527</v>
      </c>
      <c r="E70" s="4" t="s">
        <v>1528</v>
      </c>
      <c r="F70" s="4" t="s">
        <v>1529</v>
      </c>
      <c r="G70" s="4" t="s">
        <v>1530</v>
      </c>
      <c r="H70" s="4" t="s">
        <v>1531</v>
      </c>
      <c r="J70" s="4" t="s">
        <v>2175</v>
      </c>
    </row>
    <row r="71" spans="1:10">
      <c r="A71" s="4">
        <v>70</v>
      </c>
      <c r="B71" s="4" t="s">
        <v>1274</v>
      </c>
      <c r="C71" s="4" t="s">
        <v>100</v>
      </c>
      <c r="D71" s="4" t="s">
        <v>1532</v>
      </c>
      <c r="E71" s="4" t="s">
        <v>1533</v>
      </c>
      <c r="F71" s="4" t="s">
        <v>1534</v>
      </c>
      <c r="G71" s="4" t="s">
        <v>1407</v>
      </c>
      <c r="J71" s="4" t="s">
        <v>2175</v>
      </c>
    </row>
    <row r="72" spans="1:10">
      <c r="A72" s="4">
        <v>71</v>
      </c>
      <c r="B72" s="4" t="s">
        <v>1274</v>
      </c>
      <c r="C72" s="4" t="s">
        <v>100</v>
      </c>
      <c r="D72" s="4" t="s">
        <v>1535</v>
      </c>
      <c r="E72" s="4" t="s">
        <v>1536</v>
      </c>
      <c r="F72" s="4" t="s">
        <v>1537</v>
      </c>
      <c r="G72" s="4" t="s">
        <v>1416</v>
      </c>
      <c r="J72" s="4" t="s">
        <v>2175</v>
      </c>
    </row>
    <row r="73" spans="1:10">
      <c r="A73" s="4">
        <v>72</v>
      </c>
      <c r="B73" s="4" t="s">
        <v>1274</v>
      </c>
      <c r="C73" s="4" t="s">
        <v>100</v>
      </c>
      <c r="D73" s="4" t="s">
        <v>1538</v>
      </c>
      <c r="E73" s="4" t="s">
        <v>1539</v>
      </c>
      <c r="F73" s="4" t="s">
        <v>1540</v>
      </c>
      <c r="G73" s="4" t="s">
        <v>1486</v>
      </c>
      <c r="J73" s="4" t="s">
        <v>2175</v>
      </c>
    </row>
    <row r="74" spans="1:10">
      <c r="A74" s="4">
        <v>73</v>
      </c>
      <c r="B74" s="4" t="s">
        <v>1274</v>
      </c>
      <c r="C74" s="4" t="s">
        <v>100</v>
      </c>
      <c r="D74" s="4" t="s">
        <v>1541</v>
      </c>
      <c r="E74" s="4" t="s">
        <v>1542</v>
      </c>
      <c r="F74" s="4" t="s">
        <v>1543</v>
      </c>
      <c r="G74" s="4" t="s">
        <v>1296</v>
      </c>
      <c r="J74" s="4" t="s">
        <v>2175</v>
      </c>
    </row>
    <row r="75" spans="1:10">
      <c r="A75" s="4">
        <v>74</v>
      </c>
      <c r="B75" s="4" t="s">
        <v>1274</v>
      </c>
      <c r="C75" s="4" t="s">
        <v>100</v>
      </c>
      <c r="D75" s="4" t="s">
        <v>1544</v>
      </c>
      <c r="E75" s="4" t="s">
        <v>1545</v>
      </c>
      <c r="F75" s="4" t="s">
        <v>1546</v>
      </c>
      <c r="G75" s="4" t="s">
        <v>1547</v>
      </c>
      <c r="J75" s="4" t="s">
        <v>2175</v>
      </c>
    </row>
    <row r="76" spans="1:10">
      <c r="A76" s="4">
        <v>75</v>
      </c>
      <c r="B76" s="4" t="s">
        <v>1274</v>
      </c>
      <c r="C76" s="4" t="s">
        <v>100</v>
      </c>
      <c r="D76" s="4" t="s">
        <v>1548</v>
      </c>
      <c r="E76" s="4" t="s">
        <v>1549</v>
      </c>
      <c r="F76" s="4" t="s">
        <v>1550</v>
      </c>
      <c r="G76" s="4" t="s">
        <v>1551</v>
      </c>
      <c r="J76" s="4" t="s">
        <v>2175</v>
      </c>
    </row>
    <row r="77" spans="1:10">
      <c r="A77" s="4">
        <v>76</v>
      </c>
      <c r="B77" s="4" t="s">
        <v>1274</v>
      </c>
      <c r="C77" s="4" t="s">
        <v>100</v>
      </c>
      <c r="D77" s="4" t="s">
        <v>1552</v>
      </c>
      <c r="E77" s="4" t="s">
        <v>1553</v>
      </c>
      <c r="F77" s="4" t="s">
        <v>1554</v>
      </c>
      <c r="G77" s="4" t="s">
        <v>1555</v>
      </c>
      <c r="J77" s="4" t="s">
        <v>2175</v>
      </c>
    </row>
    <row r="78" spans="1:10">
      <c r="A78" s="4">
        <v>77</v>
      </c>
      <c r="B78" s="4" t="s">
        <v>1274</v>
      </c>
      <c r="C78" s="4" t="s">
        <v>100</v>
      </c>
      <c r="D78" s="4" t="s">
        <v>1556</v>
      </c>
      <c r="E78" s="4" t="s">
        <v>1557</v>
      </c>
      <c r="F78" s="4" t="s">
        <v>1558</v>
      </c>
      <c r="G78" s="4" t="s">
        <v>1559</v>
      </c>
      <c r="J78" s="4" t="s">
        <v>2175</v>
      </c>
    </row>
    <row r="79" spans="1:10">
      <c r="A79" s="4">
        <v>78</v>
      </c>
      <c r="B79" s="4" t="s">
        <v>1274</v>
      </c>
      <c r="C79" s="4" t="s">
        <v>100</v>
      </c>
      <c r="D79" s="4" t="s">
        <v>1560</v>
      </c>
      <c r="E79" s="4" t="s">
        <v>1561</v>
      </c>
      <c r="F79" s="4" t="s">
        <v>1562</v>
      </c>
      <c r="G79" s="4" t="s">
        <v>1563</v>
      </c>
      <c r="J79" s="4" t="s">
        <v>2175</v>
      </c>
    </row>
    <row r="80" spans="1:10">
      <c r="A80" s="4">
        <v>79</v>
      </c>
      <c r="B80" s="4" t="s">
        <v>1274</v>
      </c>
      <c r="C80" s="4" t="s">
        <v>100</v>
      </c>
      <c r="D80" s="4" t="s">
        <v>1564</v>
      </c>
      <c r="E80" s="4" t="s">
        <v>1565</v>
      </c>
      <c r="F80" s="4" t="s">
        <v>1566</v>
      </c>
      <c r="G80" s="4" t="s">
        <v>1412</v>
      </c>
      <c r="J80" s="4" t="s">
        <v>2175</v>
      </c>
    </row>
    <row r="81" spans="1:10">
      <c r="A81" s="4">
        <v>80</v>
      </c>
      <c r="B81" s="4" t="s">
        <v>1274</v>
      </c>
      <c r="C81" s="4" t="s">
        <v>100</v>
      </c>
      <c r="D81" s="4" t="s">
        <v>1567</v>
      </c>
      <c r="E81" s="4" t="s">
        <v>1568</v>
      </c>
      <c r="F81" s="4" t="s">
        <v>1569</v>
      </c>
      <c r="G81" s="4" t="s">
        <v>1420</v>
      </c>
      <c r="J81" s="4" t="s">
        <v>2175</v>
      </c>
    </row>
    <row r="82" spans="1:10">
      <c r="A82" s="4">
        <v>81</v>
      </c>
      <c r="B82" s="4" t="s">
        <v>1274</v>
      </c>
      <c r="C82" s="4" t="s">
        <v>100</v>
      </c>
      <c r="D82" s="4" t="s">
        <v>1570</v>
      </c>
      <c r="E82" s="4" t="s">
        <v>1571</v>
      </c>
      <c r="F82" s="4" t="s">
        <v>1572</v>
      </c>
      <c r="G82" s="4" t="s">
        <v>1341</v>
      </c>
      <c r="J82" s="4" t="s">
        <v>2175</v>
      </c>
    </row>
    <row r="83" spans="1:10">
      <c r="A83" s="4">
        <v>82</v>
      </c>
      <c r="B83" s="4" t="s">
        <v>1274</v>
      </c>
      <c r="C83" s="4" t="s">
        <v>100</v>
      </c>
      <c r="D83" s="4" t="s">
        <v>1573</v>
      </c>
      <c r="E83" s="4" t="s">
        <v>1571</v>
      </c>
      <c r="F83" s="4" t="s">
        <v>1574</v>
      </c>
      <c r="G83" s="4" t="s">
        <v>1575</v>
      </c>
      <c r="J83" s="4" t="s">
        <v>2175</v>
      </c>
    </row>
    <row r="84" spans="1:10">
      <c r="A84" s="4">
        <v>83</v>
      </c>
      <c r="B84" s="4" t="s">
        <v>1274</v>
      </c>
      <c r="C84" s="4" t="s">
        <v>100</v>
      </c>
      <c r="D84" s="4" t="s">
        <v>1576</v>
      </c>
      <c r="E84" s="4" t="s">
        <v>1577</v>
      </c>
      <c r="F84" s="4" t="s">
        <v>1578</v>
      </c>
      <c r="G84" s="4" t="s">
        <v>1416</v>
      </c>
      <c r="J84" s="4" t="s">
        <v>2175</v>
      </c>
    </row>
    <row r="85" spans="1:10">
      <c r="A85" s="4">
        <v>84</v>
      </c>
      <c r="B85" s="4" t="s">
        <v>1274</v>
      </c>
      <c r="C85" s="4" t="s">
        <v>100</v>
      </c>
      <c r="D85" s="4" t="s">
        <v>1579</v>
      </c>
      <c r="E85" s="4" t="s">
        <v>1580</v>
      </c>
      <c r="F85" s="4" t="s">
        <v>1581</v>
      </c>
      <c r="G85" s="4" t="s">
        <v>1416</v>
      </c>
      <c r="J85" s="4" t="s">
        <v>2175</v>
      </c>
    </row>
    <row r="86" spans="1:10">
      <c r="A86" s="4">
        <v>85</v>
      </c>
      <c r="B86" s="4" t="s">
        <v>1274</v>
      </c>
      <c r="C86" s="4" t="s">
        <v>100</v>
      </c>
      <c r="D86" s="4" t="s">
        <v>1582</v>
      </c>
      <c r="E86" s="4" t="s">
        <v>1583</v>
      </c>
      <c r="F86" s="4" t="s">
        <v>1584</v>
      </c>
      <c r="G86" s="4" t="s">
        <v>1296</v>
      </c>
      <c r="H86" s="4" t="s">
        <v>1585</v>
      </c>
      <c r="J86" s="4" t="s">
        <v>2175</v>
      </c>
    </row>
    <row r="87" spans="1:10">
      <c r="A87" s="4">
        <v>86</v>
      </c>
      <c r="B87" s="4" t="s">
        <v>1274</v>
      </c>
      <c r="C87" s="4" t="s">
        <v>100</v>
      </c>
      <c r="D87" s="4" t="s">
        <v>1586</v>
      </c>
      <c r="E87" s="4" t="s">
        <v>1587</v>
      </c>
      <c r="F87" s="4" t="s">
        <v>1588</v>
      </c>
      <c r="G87" s="4" t="s">
        <v>1370</v>
      </c>
      <c r="J87" s="4" t="s">
        <v>2175</v>
      </c>
    </row>
    <row r="88" spans="1:10">
      <c r="A88" s="4">
        <v>87</v>
      </c>
      <c r="B88" s="4" t="s">
        <v>1274</v>
      </c>
      <c r="C88" s="4" t="s">
        <v>100</v>
      </c>
      <c r="D88" s="4" t="s">
        <v>1589</v>
      </c>
      <c r="E88" s="4" t="s">
        <v>1590</v>
      </c>
      <c r="F88" s="4" t="s">
        <v>1591</v>
      </c>
      <c r="G88" s="4" t="s">
        <v>1575</v>
      </c>
      <c r="J88" s="4" t="s">
        <v>2175</v>
      </c>
    </row>
    <row r="89" spans="1:10">
      <c r="A89" s="4">
        <v>88</v>
      </c>
      <c r="B89" s="4" t="s">
        <v>1274</v>
      </c>
      <c r="C89" s="4" t="s">
        <v>100</v>
      </c>
      <c r="D89" s="4" t="s">
        <v>1592</v>
      </c>
      <c r="E89" s="4" t="s">
        <v>1593</v>
      </c>
      <c r="F89" s="4" t="s">
        <v>1594</v>
      </c>
      <c r="G89" s="4" t="s">
        <v>1595</v>
      </c>
      <c r="J89" s="4" t="s">
        <v>2175</v>
      </c>
    </row>
    <row r="90" spans="1:10">
      <c r="A90" s="4">
        <v>89</v>
      </c>
      <c r="B90" s="4" t="s">
        <v>1274</v>
      </c>
      <c r="C90" s="4" t="s">
        <v>100</v>
      </c>
      <c r="D90" s="4" t="s">
        <v>1596</v>
      </c>
      <c r="E90" s="4" t="s">
        <v>1597</v>
      </c>
      <c r="F90" s="4" t="s">
        <v>1598</v>
      </c>
      <c r="G90" s="4" t="s">
        <v>1547</v>
      </c>
      <c r="J90" s="4" t="s">
        <v>2175</v>
      </c>
    </row>
    <row r="91" spans="1:10">
      <c r="A91" s="4">
        <v>90</v>
      </c>
      <c r="B91" s="4" t="s">
        <v>1274</v>
      </c>
      <c r="C91" s="4" t="s">
        <v>100</v>
      </c>
      <c r="D91" s="4" t="s">
        <v>1599</v>
      </c>
      <c r="E91" s="4" t="s">
        <v>1600</v>
      </c>
      <c r="F91" s="4" t="s">
        <v>1601</v>
      </c>
      <c r="G91" s="4" t="s">
        <v>1602</v>
      </c>
      <c r="J91" s="4" t="s">
        <v>2175</v>
      </c>
    </row>
    <row r="92" spans="1:10">
      <c r="A92" s="4">
        <v>91</v>
      </c>
      <c r="B92" s="4" t="s">
        <v>1274</v>
      </c>
      <c r="C92" s="4" t="s">
        <v>100</v>
      </c>
      <c r="D92" s="4" t="s">
        <v>1603</v>
      </c>
      <c r="E92" s="4" t="s">
        <v>1604</v>
      </c>
      <c r="F92" s="4" t="s">
        <v>1605</v>
      </c>
      <c r="G92" s="4" t="s">
        <v>1530</v>
      </c>
      <c r="J92" s="4" t="s">
        <v>2175</v>
      </c>
    </row>
    <row r="93" spans="1:10">
      <c r="A93" s="4">
        <v>92</v>
      </c>
      <c r="B93" s="4" t="s">
        <v>1274</v>
      </c>
      <c r="C93" s="4" t="s">
        <v>100</v>
      </c>
      <c r="D93" s="4" t="s">
        <v>1606</v>
      </c>
      <c r="E93" s="4" t="s">
        <v>1607</v>
      </c>
      <c r="F93" s="4" t="s">
        <v>1608</v>
      </c>
      <c r="G93" s="4" t="s">
        <v>1530</v>
      </c>
      <c r="J93" s="4" t="s">
        <v>2175</v>
      </c>
    </row>
    <row r="94" spans="1:10">
      <c r="A94" s="4">
        <v>93</v>
      </c>
      <c r="B94" s="4" t="s">
        <v>1274</v>
      </c>
      <c r="C94" s="4" t="s">
        <v>100</v>
      </c>
      <c r="D94" s="4" t="s">
        <v>1609</v>
      </c>
      <c r="E94" s="4" t="s">
        <v>1610</v>
      </c>
      <c r="F94" s="4" t="s">
        <v>1611</v>
      </c>
      <c r="G94" s="4" t="s">
        <v>1530</v>
      </c>
      <c r="J94" s="4" t="s">
        <v>2175</v>
      </c>
    </row>
    <row r="95" spans="1:10">
      <c r="A95" s="4">
        <v>94</v>
      </c>
      <c r="B95" s="4" t="s">
        <v>1274</v>
      </c>
      <c r="C95" s="4" t="s">
        <v>100</v>
      </c>
      <c r="D95" s="4" t="s">
        <v>1612</v>
      </c>
      <c r="E95" s="4" t="s">
        <v>1613</v>
      </c>
      <c r="F95" s="4" t="s">
        <v>1614</v>
      </c>
      <c r="G95" s="4" t="s">
        <v>1530</v>
      </c>
      <c r="J95" s="4" t="s">
        <v>2175</v>
      </c>
    </row>
    <row r="96" spans="1:10">
      <c r="A96" s="4">
        <v>95</v>
      </c>
      <c r="B96" s="4" t="s">
        <v>1274</v>
      </c>
      <c r="C96" s="4" t="s">
        <v>100</v>
      </c>
      <c r="D96" s="4" t="s">
        <v>1615</v>
      </c>
      <c r="E96" s="4" t="s">
        <v>1616</v>
      </c>
      <c r="F96" s="4" t="s">
        <v>1617</v>
      </c>
      <c r="G96" s="4" t="s">
        <v>1530</v>
      </c>
      <c r="J96" s="4" t="s">
        <v>2175</v>
      </c>
    </row>
    <row r="97" spans="1:10">
      <c r="A97" s="4">
        <v>96</v>
      </c>
      <c r="B97" s="4" t="s">
        <v>1274</v>
      </c>
      <c r="C97" s="4" t="s">
        <v>100</v>
      </c>
      <c r="D97" s="4" t="s">
        <v>1618</v>
      </c>
      <c r="E97" s="4" t="s">
        <v>1619</v>
      </c>
      <c r="F97" s="4" t="s">
        <v>1620</v>
      </c>
      <c r="G97" s="4" t="s">
        <v>1530</v>
      </c>
      <c r="J97" s="4" t="s">
        <v>2175</v>
      </c>
    </row>
    <row r="98" spans="1:10">
      <c r="A98" s="4">
        <v>97</v>
      </c>
      <c r="B98" s="4" t="s">
        <v>1274</v>
      </c>
      <c r="C98" s="4" t="s">
        <v>100</v>
      </c>
      <c r="D98" s="4" t="s">
        <v>1621</v>
      </c>
      <c r="E98" s="4" t="s">
        <v>1622</v>
      </c>
      <c r="F98" s="4" t="s">
        <v>1623</v>
      </c>
      <c r="G98" s="4" t="s">
        <v>1530</v>
      </c>
      <c r="J98" s="4" t="s">
        <v>2175</v>
      </c>
    </row>
    <row r="99" spans="1:10">
      <c r="A99" s="4">
        <v>98</v>
      </c>
      <c r="B99" s="4" t="s">
        <v>1274</v>
      </c>
      <c r="C99" s="4" t="s">
        <v>100</v>
      </c>
      <c r="D99" s="4" t="s">
        <v>1624</v>
      </c>
      <c r="E99" s="4" t="s">
        <v>1625</v>
      </c>
      <c r="F99" s="4" t="s">
        <v>1626</v>
      </c>
      <c r="G99" s="4" t="s">
        <v>1332</v>
      </c>
      <c r="J99" s="4" t="s">
        <v>2175</v>
      </c>
    </row>
    <row r="100" spans="1:10">
      <c r="A100" s="4">
        <v>99</v>
      </c>
      <c r="B100" s="4" t="s">
        <v>1274</v>
      </c>
      <c r="C100" s="4" t="s">
        <v>100</v>
      </c>
      <c r="D100" s="4" t="s">
        <v>1627</v>
      </c>
      <c r="E100" s="4" t="s">
        <v>1628</v>
      </c>
      <c r="F100" s="4" t="s">
        <v>1629</v>
      </c>
      <c r="G100" s="4" t="s">
        <v>1530</v>
      </c>
      <c r="J100" s="4" t="s">
        <v>2175</v>
      </c>
    </row>
    <row r="101" spans="1:10">
      <c r="A101" s="4">
        <v>100</v>
      </c>
      <c r="B101" s="4" t="s">
        <v>1274</v>
      </c>
      <c r="C101" s="4" t="s">
        <v>100</v>
      </c>
      <c r="D101" s="4" t="s">
        <v>1630</v>
      </c>
      <c r="E101" s="4" t="s">
        <v>1631</v>
      </c>
      <c r="F101" s="4" t="s">
        <v>1632</v>
      </c>
      <c r="G101" s="4" t="s">
        <v>1530</v>
      </c>
      <c r="J101" s="4" t="s">
        <v>2175</v>
      </c>
    </row>
    <row r="102" spans="1:10">
      <c r="A102" s="4">
        <v>101</v>
      </c>
      <c r="B102" s="4" t="s">
        <v>1274</v>
      </c>
      <c r="C102" s="4" t="s">
        <v>100</v>
      </c>
      <c r="D102" s="4" t="s">
        <v>1633</v>
      </c>
      <c r="E102" s="4" t="s">
        <v>1634</v>
      </c>
      <c r="F102" s="4" t="s">
        <v>1635</v>
      </c>
      <c r="G102" s="4" t="s">
        <v>1636</v>
      </c>
      <c r="J102" s="4" t="s">
        <v>2175</v>
      </c>
    </row>
    <row r="103" spans="1:10">
      <c r="A103" s="4">
        <v>102</v>
      </c>
      <c r="B103" s="4" t="s">
        <v>1274</v>
      </c>
      <c r="C103" s="4" t="s">
        <v>100</v>
      </c>
      <c r="D103" s="4" t="s">
        <v>1637</v>
      </c>
      <c r="E103" s="4" t="s">
        <v>1638</v>
      </c>
      <c r="F103" s="4" t="s">
        <v>1639</v>
      </c>
      <c r="G103" s="4" t="s">
        <v>1530</v>
      </c>
      <c r="J103" s="4" t="s">
        <v>2175</v>
      </c>
    </row>
    <row r="104" spans="1:10">
      <c r="A104" s="4">
        <v>103</v>
      </c>
      <c r="B104" s="4" t="s">
        <v>1274</v>
      </c>
      <c r="C104" s="4" t="s">
        <v>100</v>
      </c>
      <c r="D104" s="4" t="s">
        <v>1640</v>
      </c>
      <c r="E104" s="4" t="s">
        <v>1641</v>
      </c>
      <c r="F104" s="4" t="s">
        <v>1642</v>
      </c>
      <c r="G104" s="4" t="s">
        <v>1643</v>
      </c>
      <c r="J104" s="4" t="s">
        <v>2175</v>
      </c>
    </row>
    <row r="105" spans="1:10">
      <c r="A105" s="4">
        <v>104</v>
      </c>
      <c r="B105" s="4" t="s">
        <v>1274</v>
      </c>
      <c r="C105" s="4" t="s">
        <v>100</v>
      </c>
      <c r="D105" s="4" t="s">
        <v>1644</v>
      </c>
      <c r="E105" s="4" t="s">
        <v>1645</v>
      </c>
      <c r="F105" s="4" t="s">
        <v>1646</v>
      </c>
      <c r="G105" s="4" t="s">
        <v>1435</v>
      </c>
      <c r="J105" s="4" t="s">
        <v>2175</v>
      </c>
    </row>
    <row r="106" spans="1:10">
      <c r="A106" s="4">
        <v>105</v>
      </c>
      <c r="B106" s="4" t="s">
        <v>1274</v>
      </c>
      <c r="C106" s="4" t="s">
        <v>100</v>
      </c>
      <c r="D106" s="4" t="s">
        <v>1647</v>
      </c>
      <c r="E106" s="4" t="s">
        <v>1648</v>
      </c>
      <c r="F106" s="4" t="s">
        <v>1649</v>
      </c>
      <c r="G106" s="4" t="s">
        <v>1650</v>
      </c>
      <c r="J106" s="4" t="s">
        <v>2175</v>
      </c>
    </row>
    <row r="107" spans="1:10">
      <c r="A107" s="4">
        <v>106</v>
      </c>
      <c r="B107" s="4" t="s">
        <v>1274</v>
      </c>
      <c r="C107" s="4" t="s">
        <v>100</v>
      </c>
      <c r="D107" s="4" t="s">
        <v>1651</v>
      </c>
      <c r="E107" s="4" t="s">
        <v>1652</v>
      </c>
      <c r="F107" s="4" t="s">
        <v>1653</v>
      </c>
      <c r="G107" s="4" t="s">
        <v>1435</v>
      </c>
      <c r="H107" s="4" t="s">
        <v>1654</v>
      </c>
      <c r="J107" s="4" t="s">
        <v>2175</v>
      </c>
    </row>
    <row r="108" spans="1:10">
      <c r="A108" s="4">
        <v>107</v>
      </c>
      <c r="B108" s="4" t="s">
        <v>1274</v>
      </c>
      <c r="C108" s="4" t="s">
        <v>100</v>
      </c>
      <c r="D108" s="4" t="s">
        <v>1655</v>
      </c>
      <c r="E108" s="4" t="s">
        <v>1656</v>
      </c>
      <c r="F108" s="4" t="s">
        <v>1657</v>
      </c>
      <c r="G108" s="4" t="s">
        <v>1658</v>
      </c>
      <c r="J108" s="4" t="s">
        <v>2175</v>
      </c>
    </row>
    <row r="109" spans="1:10">
      <c r="A109" s="4">
        <v>108</v>
      </c>
      <c r="B109" s="4" t="s">
        <v>1274</v>
      </c>
      <c r="C109" s="4" t="s">
        <v>100</v>
      </c>
      <c r="D109" s="4" t="s">
        <v>1659</v>
      </c>
      <c r="E109" s="4" t="s">
        <v>1660</v>
      </c>
      <c r="F109" s="4" t="s">
        <v>1661</v>
      </c>
      <c r="G109" s="4" t="s">
        <v>1416</v>
      </c>
      <c r="J109" s="4" t="s">
        <v>2175</v>
      </c>
    </row>
    <row r="110" spans="1:10">
      <c r="A110" s="4">
        <v>109</v>
      </c>
      <c r="B110" s="4" t="s">
        <v>1274</v>
      </c>
      <c r="C110" s="4" t="s">
        <v>100</v>
      </c>
      <c r="D110" s="4" t="s">
        <v>1662</v>
      </c>
      <c r="E110" s="4" t="s">
        <v>1663</v>
      </c>
      <c r="F110" s="4" t="s">
        <v>1664</v>
      </c>
      <c r="G110" s="4" t="s">
        <v>1296</v>
      </c>
      <c r="J110" s="4" t="s">
        <v>2175</v>
      </c>
    </row>
    <row r="111" spans="1:10">
      <c r="A111" s="4">
        <v>110</v>
      </c>
      <c r="B111" s="4" t="s">
        <v>1274</v>
      </c>
      <c r="C111" s="4" t="s">
        <v>100</v>
      </c>
      <c r="D111" s="4" t="s">
        <v>1665</v>
      </c>
      <c r="E111" s="4" t="s">
        <v>1666</v>
      </c>
      <c r="F111" s="4" t="s">
        <v>1667</v>
      </c>
      <c r="G111" s="4" t="s">
        <v>1399</v>
      </c>
      <c r="J111" s="4" t="s">
        <v>2175</v>
      </c>
    </row>
    <row r="112" spans="1:10">
      <c r="A112" s="4">
        <v>111</v>
      </c>
      <c r="B112" s="4" t="s">
        <v>1274</v>
      </c>
      <c r="C112" s="4" t="s">
        <v>100</v>
      </c>
      <c r="D112" s="4" t="s">
        <v>1668</v>
      </c>
      <c r="E112" s="4" t="s">
        <v>1669</v>
      </c>
      <c r="F112" s="4" t="s">
        <v>1670</v>
      </c>
      <c r="G112" s="4" t="s">
        <v>1671</v>
      </c>
      <c r="J112" s="4" t="s">
        <v>2175</v>
      </c>
    </row>
    <row r="113" spans="1:10">
      <c r="A113" s="4">
        <v>112</v>
      </c>
      <c r="B113" s="4" t="s">
        <v>1274</v>
      </c>
      <c r="C113" s="4" t="s">
        <v>100</v>
      </c>
      <c r="D113" s="4" t="s">
        <v>1672</v>
      </c>
      <c r="E113" s="4" t="s">
        <v>1673</v>
      </c>
      <c r="F113" s="4" t="s">
        <v>1674</v>
      </c>
      <c r="G113" s="4" t="s">
        <v>1416</v>
      </c>
      <c r="J113" s="4" t="s">
        <v>2175</v>
      </c>
    </row>
    <row r="114" spans="1:10">
      <c r="A114" s="4">
        <v>113</v>
      </c>
      <c r="B114" s="4" t="s">
        <v>1274</v>
      </c>
      <c r="C114" s="4" t="s">
        <v>100</v>
      </c>
      <c r="D114" s="4" t="s">
        <v>1675</v>
      </c>
      <c r="E114" s="4" t="s">
        <v>1676</v>
      </c>
      <c r="F114" s="4" t="s">
        <v>1677</v>
      </c>
      <c r="G114" s="4" t="s">
        <v>1595</v>
      </c>
      <c r="J114" s="4" t="s">
        <v>2175</v>
      </c>
    </row>
    <row r="115" spans="1:10">
      <c r="A115" s="4">
        <v>114</v>
      </c>
      <c r="B115" s="4" t="s">
        <v>1274</v>
      </c>
      <c r="C115" s="4" t="s">
        <v>100</v>
      </c>
      <c r="D115" s="4" t="s">
        <v>1678</v>
      </c>
      <c r="E115" s="4" t="s">
        <v>1679</v>
      </c>
      <c r="F115" s="4" t="s">
        <v>1680</v>
      </c>
      <c r="G115" s="4" t="s">
        <v>1602</v>
      </c>
      <c r="J115" s="4" t="s">
        <v>2175</v>
      </c>
    </row>
    <row r="116" spans="1:10">
      <c r="A116" s="4">
        <v>115</v>
      </c>
      <c r="B116" s="4" t="s">
        <v>1274</v>
      </c>
      <c r="C116" s="4" t="s">
        <v>100</v>
      </c>
      <c r="D116" s="4" t="s">
        <v>1681</v>
      </c>
      <c r="E116" s="4" t="s">
        <v>1682</v>
      </c>
      <c r="F116" s="4" t="s">
        <v>1683</v>
      </c>
      <c r="G116" s="4" t="s">
        <v>1399</v>
      </c>
      <c r="J116" s="4" t="s">
        <v>2175</v>
      </c>
    </row>
    <row r="117" spans="1:10">
      <c r="A117" s="4">
        <v>116</v>
      </c>
      <c r="B117" s="4" t="s">
        <v>1274</v>
      </c>
      <c r="C117" s="4" t="s">
        <v>100</v>
      </c>
      <c r="D117" s="4" t="s">
        <v>1684</v>
      </c>
      <c r="E117" s="4" t="s">
        <v>1685</v>
      </c>
      <c r="F117" s="4" t="s">
        <v>1686</v>
      </c>
      <c r="G117" s="4" t="s">
        <v>1399</v>
      </c>
      <c r="J117" s="4" t="s">
        <v>2175</v>
      </c>
    </row>
    <row r="118" spans="1:10">
      <c r="A118" s="4">
        <v>117</v>
      </c>
      <c r="B118" s="4" t="s">
        <v>1274</v>
      </c>
      <c r="C118" s="4" t="s">
        <v>100</v>
      </c>
      <c r="D118" s="4" t="s">
        <v>1687</v>
      </c>
      <c r="E118" s="4" t="s">
        <v>1688</v>
      </c>
      <c r="F118" s="4" t="s">
        <v>1689</v>
      </c>
      <c r="G118" s="4" t="s">
        <v>1416</v>
      </c>
      <c r="J118" s="4" t="s">
        <v>2175</v>
      </c>
    </row>
    <row r="119" spans="1:10">
      <c r="A119" s="4">
        <v>118</v>
      </c>
      <c r="B119" s="4" t="s">
        <v>1274</v>
      </c>
      <c r="C119" s="4" t="s">
        <v>100</v>
      </c>
      <c r="D119" s="4" t="s">
        <v>1690</v>
      </c>
      <c r="E119" s="4" t="s">
        <v>1691</v>
      </c>
      <c r="F119" s="4" t="s">
        <v>1692</v>
      </c>
      <c r="G119" s="4" t="s">
        <v>1332</v>
      </c>
      <c r="J119" s="4" t="s">
        <v>2175</v>
      </c>
    </row>
    <row r="120" spans="1:10">
      <c r="A120" s="4">
        <v>119</v>
      </c>
      <c r="B120" s="4" t="s">
        <v>1274</v>
      </c>
      <c r="C120" s="4" t="s">
        <v>100</v>
      </c>
      <c r="D120" s="4" t="s">
        <v>1693</v>
      </c>
      <c r="E120" s="4" t="s">
        <v>1694</v>
      </c>
      <c r="F120" s="4" t="s">
        <v>1695</v>
      </c>
      <c r="G120" s="4" t="s">
        <v>1296</v>
      </c>
      <c r="J120" s="4" t="s">
        <v>2175</v>
      </c>
    </row>
    <row r="121" spans="1:10">
      <c r="A121" s="4">
        <v>120</v>
      </c>
      <c r="B121" s="4" t="s">
        <v>1274</v>
      </c>
      <c r="C121" s="4" t="s">
        <v>100</v>
      </c>
      <c r="D121" s="4" t="s">
        <v>1696</v>
      </c>
      <c r="E121" s="4" t="s">
        <v>1697</v>
      </c>
      <c r="F121" s="4" t="s">
        <v>1698</v>
      </c>
      <c r="G121" s="4" t="s">
        <v>1296</v>
      </c>
      <c r="J121" s="4" t="s">
        <v>2175</v>
      </c>
    </row>
    <row r="122" spans="1:10">
      <c r="A122" s="4">
        <v>121</v>
      </c>
      <c r="B122" s="4" t="s">
        <v>1274</v>
      </c>
      <c r="C122" s="4" t="s">
        <v>100</v>
      </c>
      <c r="D122" s="4" t="s">
        <v>1699</v>
      </c>
      <c r="E122" s="4" t="s">
        <v>1700</v>
      </c>
      <c r="F122" s="4" t="s">
        <v>1701</v>
      </c>
      <c r="G122" s="4" t="s">
        <v>1602</v>
      </c>
      <c r="J122" s="4" t="s">
        <v>2175</v>
      </c>
    </row>
    <row r="123" spans="1:10">
      <c r="A123" s="4">
        <v>122</v>
      </c>
      <c r="B123" s="4" t="s">
        <v>1274</v>
      </c>
      <c r="C123" s="4" t="s">
        <v>100</v>
      </c>
      <c r="D123" s="4" t="s">
        <v>1702</v>
      </c>
      <c r="E123" s="4" t="s">
        <v>1703</v>
      </c>
      <c r="F123" s="4" t="s">
        <v>1704</v>
      </c>
      <c r="G123" s="4" t="s">
        <v>1416</v>
      </c>
      <c r="J123" s="4" t="s">
        <v>2175</v>
      </c>
    </row>
    <row r="124" spans="1:10">
      <c r="A124" s="4">
        <v>123</v>
      </c>
      <c r="B124" s="4" t="s">
        <v>1274</v>
      </c>
      <c r="C124" s="4" t="s">
        <v>100</v>
      </c>
      <c r="D124" s="4" t="s">
        <v>1705</v>
      </c>
      <c r="E124" s="4" t="s">
        <v>1706</v>
      </c>
      <c r="F124" s="4" t="s">
        <v>1707</v>
      </c>
      <c r="G124" s="4" t="s">
        <v>1708</v>
      </c>
      <c r="H124" s="4" t="s">
        <v>1709</v>
      </c>
      <c r="J124" s="4" t="s">
        <v>2175</v>
      </c>
    </row>
    <row r="125" spans="1:10">
      <c r="A125" s="4">
        <v>124</v>
      </c>
      <c r="B125" s="4" t="s">
        <v>1274</v>
      </c>
      <c r="C125" s="4" t="s">
        <v>100</v>
      </c>
      <c r="D125" s="4" t="s">
        <v>1710</v>
      </c>
      <c r="E125" s="4" t="s">
        <v>1711</v>
      </c>
      <c r="F125" s="4" t="s">
        <v>1712</v>
      </c>
      <c r="G125" s="4" t="s">
        <v>1412</v>
      </c>
      <c r="J125" s="4" t="s">
        <v>2175</v>
      </c>
    </row>
    <row r="126" spans="1:10">
      <c r="A126" s="4">
        <v>125</v>
      </c>
      <c r="B126" s="4" t="s">
        <v>1274</v>
      </c>
      <c r="C126" s="4" t="s">
        <v>100</v>
      </c>
      <c r="D126" s="4" t="s">
        <v>1713</v>
      </c>
      <c r="E126" s="4" t="s">
        <v>1714</v>
      </c>
      <c r="F126" s="4" t="s">
        <v>1715</v>
      </c>
      <c r="G126" s="4" t="s">
        <v>1716</v>
      </c>
      <c r="J126" s="4" t="s">
        <v>2175</v>
      </c>
    </row>
    <row r="127" spans="1:10">
      <c r="A127" s="4">
        <v>126</v>
      </c>
      <c r="B127" s="4" t="s">
        <v>1274</v>
      </c>
      <c r="C127" s="4" t="s">
        <v>100</v>
      </c>
      <c r="D127" s="4" t="s">
        <v>1717</v>
      </c>
      <c r="E127" s="4" t="s">
        <v>1718</v>
      </c>
      <c r="F127" s="4" t="s">
        <v>1719</v>
      </c>
      <c r="G127" s="4" t="s">
        <v>1416</v>
      </c>
      <c r="J127" s="4" t="s">
        <v>2175</v>
      </c>
    </row>
    <row r="128" spans="1:10">
      <c r="A128" s="4">
        <v>127</v>
      </c>
      <c r="B128" s="4" t="s">
        <v>1274</v>
      </c>
      <c r="C128" s="4" t="s">
        <v>100</v>
      </c>
      <c r="D128" s="4" t="s">
        <v>1720</v>
      </c>
      <c r="E128" s="4" t="s">
        <v>1721</v>
      </c>
      <c r="F128" s="4" t="s">
        <v>1722</v>
      </c>
      <c r="G128" s="4" t="s">
        <v>1530</v>
      </c>
      <c r="J128" s="4" t="s">
        <v>2175</v>
      </c>
    </row>
    <row r="129" spans="1:10">
      <c r="A129" s="4">
        <v>128</v>
      </c>
      <c r="B129" s="4" t="s">
        <v>1274</v>
      </c>
      <c r="C129" s="4" t="s">
        <v>100</v>
      </c>
      <c r="D129" s="4" t="s">
        <v>1723</v>
      </c>
      <c r="E129" s="4" t="s">
        <v>1724</v>
      </c>
      <c r="F129" s="4" t="s">
        <v>1725</v>
      </c>
      <c r="G129" s="4" t="s">
        <v>1726</v>
      </c>
      <c r="J129" s="4" t="s">
        <v>2175</v>
      </c>
    </row>
    <row r="130" spans="1:10">
      <c r="A130" s="4">
        <v>129</v>
      </c>
      <c r="B130" s="4" t="s">
        <v>1274</v>
      </c>
      <c r="C130" s="4" t="s">
        <v>100</v>
      </c>
      <c r="D130" s="4" t="s">
        <v>1727</v>
      </c>
      <c r="E130" s="4" t="s">
        <v>1728</v>
      </c>
      <c r="F130" s="4" t="s">
        <v>1729</v>
      </c>
      <c r="G130" s="4" t="s">
        <v>1555</v>
      </c>
      <c r="J130" s="4" t="s">
        <v>2175</v>
      </c>
    </row>
    <row r="131" spans="1:10">
      <c r="A131" s="4">
        <v>130</v>
      </c>
      <c r="B131" s="4" t="s">
        <v>1274</v>
      </c>
      <c r="C131" s="4" t="s">
        <v>100</v>
      </c>
      <c r="D131" s="4" t="s">
        <v>1730</v>
      </c>
      <c r="E131" s="4" t="s">
        <v>1731</v>
      </c>
      <c r="F131" s="4" t="s">
        <v>1732</v>
      </c>
      <c r="G131" s="4" t="s">
        <v>1530</v>
      </c>
      <c r="J131" s="4" t="s">
        <v>2175</v>
      </c>
    </row>
    <row r="132" spans="1:10">
      <c r="A132" s="4">
        <v>131</v>
      </c>
      <c r="B132" s="4" t="s">
        <v>1274</v>
      </c>
      <c r="C132" s="4" t="s">
        <v>100</v>
      </c>
      <c r="D132" s="4" t="s">
        <v>1733</v>
      </c>
      <c r="E132" s="4" t="s">
        <v>1734</v>
      </c>
      <c r="F132" s="4" t="s">
        <v>1735</v>
      </c>
      <c r="G132" s="4" t="s">
        <v>1416</v>
      </c>
      <c r="J132" s="4" t="s">
        <v>2175</v>
      </c>
    </row>
    <row r="133" spans="1:10">
      <c r="A133" s="4">
        <v>132</v>
      </c>
      <c r="B133" s="4" t="s">
        <v>1274</v>
      </c>
      <c r="C133" s="4" t="s">
        <v>100</v>
      </c>
      <c r="D133" s="4" t="s">
        <v>1736</v>
      </c>
      <c r="E133" s="4" t="s">
        <v>1737</v>
      </c>
      <c r="F133" s="4" t="s">
        <v>1738</v>
      </c>
      <c r="G133" s="4" t="s">
        <v>1547</v>
      </c>
      <c r="J133" s="4" t="s">
        <v>2175</v>
      </c>
    </row>
    <row r="134" spans="1:10">
      <c r="A134" s="4">
        <v>133</v>
      </c>
      <c r="B134" s="4" t="s">
        <v>1274</v>
      </c>
      <c r="C134" s="4" t="s">
        <v>100</v>
      </c>
      <c r="D134" s="4" t="s">
        <v>1739</v>
      </c>
      <c r="E134" s="4" t="s">
        <v>1740</v>
      </c>
      <c r="F134" s="4" t="s">
        <v>1741</v>
      </c>
      <c r="G134" s="4" t="s">
        <v>1526</v>
      </c>
      <c r="J134" s="4" t="s">
        <v>2175</v>
      </c>
    </row>
    <row r="135" spans="1:10">
      <c r="A135" s="4">
        <v>134</v>
      </c>
      <c r="B135" s="4" t="s">
        <v>1274</v>
      </c>
      <c r="C135" s="4" t="s">
        <v>100</v>
      </c>
      <c r="D135" s="4" t="s">
        <v>1742</v>
      </c>
      <c r="E135" s="4" t="s">
        <v>1743</v>
      </c>
      <c r="F135" s="4" t="s">
        <v>1744</v>
      </c>
      <c r="G135" s="4" t="s">
        <v>1420</v>
      </c>
      <c r="J135" s="4" t="s">
        <v>2175</v>
      </c>
    </row>
    <row r="136" spans="1:10">
      <c r="A136" s="4">
        <v>135</v>
      </c>
      <c r="B136" s="4" t="s">
        <v>1274</v>
      </c>
      <c r="C136" s="4" t="s">
        <v>100</v>
      </c>
      <c r="D136" s="4" t="s">
        <v>1745</v>
      </c>
      <c r="E136" s="4" t="s">
        <v>1746</v>
      </c>
      <c r="F136" s="4" t="s">
        <v>1747</v>
      </c>
      <c r="G136" s="4" t="s">
        <v>1748</v>
      </c>
      <c r="J136" s="4" t="s">
        <v>2175</v>
      </c>
    </row>
    <row r="137" spans="1:10">
      <c r="A137" s="4">
        <v>136</v>
      </c>
      <c r="B137" s="4" t="s">
        <v>1274</v>
      </c>
      <c r="C137" s="4" t="s">
        <v>100</v>
      </c>
      <c r="D137" s="4" t="s">
        <v>1749</v>
      </c>
      <c r="E137" s="4" t="s">
        <v>1750</v>
      </c>
      <c r="F137" s="4" t="s">
        <v>1751</v>
      </c>
      <c r="G137" s="4" t="s">
        <v>1435</v>
      </c>
      <c r="H137" s="4" t="s">
        <v>1752</v>
      </c>
      <c r="J137" s="4" t="s">
        <v>2175</v>
      </c>
    </row>
    <row r="138" spans="1:10">
      <c r="A138" s="4">
        <v>137</v>
      </c>
      <c r="B138" s="4" t="s">
        <v>1274</v>
      </c>
      <c r="C138" s="4" t="s">
        <v>100</v>
      </c>
      <c r="D138" s="4" t="s">
        <v>1753</v>
      </c>
      <c r="E138" s="4" t="s">
        <v>1754</v>
      </c>
      <c r="F138" s="4" t="s">
        <v>1755</v>
      </c>
      <c r="G138" s="4" t="s">
        <v>1341</v>
      </c>
      <c r="J138" s="4" t="s">
        <v>2175</v>
      </c>
    </row>
    <row r="139" spans="1:10">
      <c r="A139" s="4">
        <v>138</v>
      </c>
      <c r="B139" s="4" t="s">
        <v>1274</v>
      </c>
      <c r="C139" s="4" t="s">
        <v>100</v>
      </c>
      <c r="D139" s="4" t="s">
        <v>1756</v>
      </c>
      <c r="E139" s="4" t="s">
        <v>1757</v>
      </c>
      <c r="F139" s="4" t="s">
        <v>1758</v>
      </c>
      <c r="G139" s="4" t="s">
        <v>1435</v>
      </c>
      <c r="J139" s="4" t="s">
        <v>2175</v>
      </c>
    </row>
    <row r="140" spans="1:10">
      <c r="A140" s="4">
        <v>139</v>
      </c>
      <c r="B140" s="4" t="s">
        <v>1274</v>
      </c>
      <c r="C140" s="4" t="s">
        <v>100</v>
      </c>
      <c r="D140" s="4" t="s">
        <v>1759</v>
      </c>
      <c r="E140" s="4" t="s">
        <v>1760</v>
      </c>
      <c r="F140" s="4" t="s">
        <v>1761</v>
      </c>
      <c r="G140" s="4" t="s">
        <v>1602</v>
      </c>
      <c r="J140" s="4" t="s">
        <v>2175</v>
      </c>
    </row>
    <row r="141" spans="1:10">
      <c r="A141" s="4">
        <v>140</v>
      </c>
      <c r="B141" s="4" t="s">
        <v>1274</v>
      </c>
      <c r="C141" s="4" t="s">
        <v>100</v>
      </c>
      <c r="D141" s="4" t="s">
        <v>1762</v>
      </c>
      <c r="E141" s="4" t="s">
        <v>1763</v>
      </c>
      <c r="F141" s="4" t="s">
        <v>1764</v>
      </c>
      <c r="G141" s="4" t="s">
        <v>1765</v>
      </c>
      <c r="J141" s="4" t="s">
        <v>2175</v>
      </c>
    </row>
    <row r="142" spans="1:10">
      <c r="A142" s="4">
        <v>141</v>
      </c>
      <c r="B142" s="4" t="s">
        <v>1274</v>
      </c>
      <c r="C142" s="4" t="s">
        <v>100</v>
      </c>
      <c r="D142" s="4" t="s">
        <v>1766</v>
      </c>
      <c r="E142" s="4" t="s">
        <v>1767</v>
      </c>
      <c r="F142" s="4" t="s">
        <v>1768</v>
      </c>
      <c r="G142" s="4" t="s">
        <v>1403</v>
      </c>
      <c r="J142" s="4" t="s">
        <v>2175</v>
      </c>
    </row>
    <row r="143" spans="1:10">
      <c r="A143" s="4">
        <v>142</v>
      </c>
      <c r="B143" s="4" t="s">
        <v>1274</v>
      </c>
      <c r="C143" s="4" t="s">
        <v>100</v>
      </c>
      <c r="D143" s="4" t="s">
        <v>1769</v>
      </c>
      <c r="E143" s="4" t="s">
        <v>1770</v>
      </c>
      <c r="F143" s="4" t="s">
        <v>1771</v>
      </c>
      <c r="G143" s="4" t="s">
        <v>1412</v>
      </c>
      <c r="J143" s="4" t="s">
        <v>2175</v>
      </c>
    </row>
    <row r="144" spans="1:10">
      <c r="A144" s="4">
        <v>143</v>
      </c>
      <c r="B144" s="4" t="s">
        <v>1274</v>
      </c>
      <c r="C144" s="4" t="s">
        <v>100</v>
      </c>
      <c r="D144" s="4" t="s">
        <v>1772</v>
      </c>
      <c r="E144" s="4" t="s">
        <v>1773</v>
      </c>
      <c r="F144" s="4" t="s">
        <v>1774</v>
      </c>
      <c r="G144" s="4" t="s">
        <v>1726</v>
      </c>
      <c r="J144" s="4" t="s">
        <v>2175</v>
      </c>
    </row>
    <row r="145" spans="1:10">
      <c r="A145" s="4">
        <v>144</v>
      </c>
      <c r="B145" s="4" t="s">
        <v>1274</v>
      </c>
      <c r="C145" s="4" t="s">
        <v>100</v>
      </c>
      <c r="D145" s="4" t="s">
        <v>1775</v>
      </c>
      <c r="E145" s="4" t="s">
        <v>1776</v>
      </c>
      <c r="F145" s="4" t="s">
        <v>1777</v>
      </c>
      <c r="G145" s="4" t="s">
        <v>1412</v>
      </c>
      <c r="H145" s="4" t="s">
        <v>1778</v>
      </c>
      <c r="J145" s="4" t="s">
        <v>2175</v>
      </c>
    </row>
    <row r="146" spans="1:10">
      <c r="A146" s="4">
        <v>145</v>
      </c>
      <c r="B146" s="4" t="s">
        <v>1274</v>
      </c>
      <c r="C146" s="4" t="s">
        <v>100</v>
      </c>
      <c r="D146" s="4" t="s">
        <v>1779</v>
      </c>
      <c r="E146" s="4" t="s">
        <v>1780</v>
      </c>
      <c r="F146" s="4" t="s">
        <v>1781</v>
      </c>
      <c r="G146" s="4" t="s">
        <v>1658</v>
      </c>
      <c r="J146" s="4" t="s">
        <v>2175</v>
      </c>
    </row>
    <row r="147" spans="1:10">
      <c r="A147" s="4">
        <v>146</v>
      </c>
      <c r="B147" s="4" t="s">
        <v>1274</v>
      </c>
      <c r="C147" s="4" t="s">
        <v>100</v>
      </c>
      <c r="D147" s="4" t="s">
        <v>1782</v>
      </c>
      <c r="E147" s="4" t="s">
        <v>1783</v>
      </c>
      <c r="F147" s="4" t="s">
        <v>1784</v>
      </c>
      <c r="G147" s="4" t="s">
        <v>1407</v>
      </c>
      <c r="J147" s="4" t="s">
        <v>2175</v>
      </c>
    </row>
    <row r="148" spans="1:10">
      <c r="A148" s="4">
        <v>147</v>
      </c>
      <c r="B148" s="4" t="s">
        <v>1274</v>
      </c>
      <c r="C148" s="4" t="s">
        <v>100</v>
      </c>
      <c r="D148" s="4" t="s">
        <v>1785</v>
      </c>
      <c r="E148" s="4" t="s">
        <v>1786</v>
      </c>
      <c r="F148" s="4" t="s">
        <v>1787</v>
      </c>
      <c r="G148" s="4" t="s">
        <v>1788</v>
      </c>
      <c r="J148" s="4" t="s">
        <v>2175</v>
      </c>
    </row>
    <row r="149" spans="1:10">
      <c r="A149" s="4">
        <v>148</v>
      </c>
      <c r="B149" s="4" t="s">
        <v>1274</v>
      </c>
      <c r="C149" s="4" t="s">
        <v>100</v>
      </c>
      <c r="D149" s="4" t="s">
        <v>1789</v>
      </c>
      <c r="E149" s="4" t="s">
        <v>1790</v>
      </c>
      <c r="F149" s="4" t="s">
        <v>1791</v>
      </c>
      <c r="G149" s="4" t="s">
        <v>1602</v>
      </c>
      <c r="H149" s="4" t="s">
        <v>1792</v>
      </c>
      <c r="J149" s="4" t="s">
        <v>2175</v>
      </c>
    </row>
    <row r="150" spans="1:10">
      <c r="A150" s="4">
        <v>149</v>
      </c>
      <c r="B150" s="4" t="s">
        <v>1274</v>
      </c>
      <c r="C150" s="4" t="s">
        <v>100</v>
      </c>
      <c r="D150" s="4" t="s">
        <v>1793</v>
      </c>
      <c r="E150" s="4" t="s">
        <v>1794</v>
      </c>
      <c r="F150" s="4" t="s">
        <v>1795</v>
      </c>
      <c r="G150" s="4" t="s">
        <v>1602</v>
      </c>
      <c r="J150" s="4" t="s">
        <v>2175</v>
      </c>
    </row>
    <row r="151" spans="1:10">
      <c r="A151" s="4">
        <v>150</v>
      </c>
      <c r="B151" s="4" t="s">
        <v>1274</v>
      </c>
      <c r="C151" s="4" t="s">
        <v>100</v>
      </c>
      <c r="D151" s="4" t="s">
        <v>1796</v>
      </c>
      <c r="E151" s="4" t="s">
        <v>1797</v>
      </c>
      <c r="F151" s="4" t="s">
        <v>1798</v>
      </c>
      <c r="G151" s="4" t="s">
        <v>1799</v>
      </c>
      <c r="J151" s="4" t="s">
        <v>2175</v>
      </c>
    </row>
    <row r="152" spans="1:10">
      <c r="A152" s="4">
        <v>151</v>
      </c>
      <c r="B152" s="4" t="s">
        <v>1274</v>
      </c>
      <c r="C152" s="4" t="s">
        <v>100</v>
      </c>
      <c r="D152" s="4" t="s">
        <v>1800</v>
      </c>
      <c r="E152" s="4" t="s">
        <v>1801</v>
      </c>
      <c r="F152" s="4" t="s">
        <v>1802</v>
      </c>
      <c r="G152" s="4" t="s">
        <v>1530</v>
      </c>
      <c r="J152" s="4" t="s">
        <v>2175</v>
      </c>
    </row>
    <row r="153" spans="1:10">
      <c r="A153" s="4">
        <v>152</v>
      </c>
      <c r="B153" s="4" t="s">
        <v>1274</v>
      </c>
      <c r="C153" s="4" t="s">
        <v>100</v>
      </c>
      <c r="D153" s="4" t="s">
        <v>1803</v>
      </c>
      <c r="E153" s="4" t="s">
        <v>1804</v>
      </c>
      <c r="F153" s="4" t="s">
        <v>1805</v>
      </c>
      <c r="G153" s="4" t="s">
        <v>1407</v>
      </c>
      <c r="H153" s="4" t="s">
        <v>1806</v>
      </c>
      <c r="J153" s="4" t="s">
        <v>2175</v>
      </c>
    </row>
    <row r="154" spans="1:10">
      <c r="A154" s="4">
        <v>153</v>
      </c>
      <c r="B154" s="4" t="s">
        <v>1274</v>
      </c>
      <c r="C154" s="4" t="s">
        <v>100</v>
      </c>
      <c r="D154" s="4" t="s">
        <v>1807</v>
      </c>
      <c r="E154" s="4" t="s">
        <v>1808</v>
      </c>
      <c r="F154" s="4" t="s">
        <v>1809</v>
      </c>
      <c r="G154" s="4" t="s">
        <v>1748</v>
      </c>
      <c r="J154" s="4" t="s">
        <v>2175</v>
      </c>
    </row>
    <row r="155" spans="1:10">
      <c r="A155" s="4">
        <v>154</v>
      </c>
      <c r="B155" s="4" t="s">
        <v>1274</v>
      </c>
      <c r="C155" s="4" t="s">
        <v>100</v>
      </c>
      <c r="D155" s="4" t="s">
        <v>1810</v>
      </c>
      <c r="E155" s="4" t="s">
        <v>1811</v>
      </c>
      <c r="F155" s="4" t="s">
        <v>1812</v>
      </c>
      <c r="G155" s="4" t="s">
        <v>1748</v>
      </c>
      <c r="J155" s="4" t="s">
        <v>2175</v>
      </c>
    </row>
    <row r="156" spans="1:10">
      <c r="A156" s="4">
        <v>155</v>
      </c>
      <c r="B156" s="4" t="s">
        <v>1274</v>
      </c>
      <c r="C156" s="4" t="s">
        <v>100</v>
      </c>
      <c r="D156" s="4" t="s">
        <v>1813</v>
      </c>
      <c r="E156" s="4" t="s">
        <v>1814</v>
      </c>
      <c r="F156" s="4" t="s">
        <v>1815</v>
      </c>
      <c r="G156" s="4" t="s">
        <v>1748</v>
      </c>
      <c r="J156" s="4" t="s">
        <v>2175</v>
      </c>
    </row>
    <row r="157" spans="1:10">
      <c r="A157" s="4">
        <v>156</v>
      </c>
      <c r="B157" s="4" t="s">
        <v>1274</v>
      </c>
      <c r="C157" s="4" t="s">
        <v>100</v>
      </c>
      <c r="D157" s="4" t="s">
        <v>1816</v>
      </c>
      <c r="E157" s="4" t="s">
        <v>1817</v>
      </c>
      <c r="F157" s="4" t="s">
        <v>1818</v>
      </c>
      <c r="G157" s="4" t="s">
        <v>1435</v>
      </c>
      <c r="H157" s="4" t="s">
        <v>1819</v>
      </c>
      <c r="J157" s="4" t="s">
        <v>2175</v>
      </c>
    </row>
    <row r="158" spans="1:10">
      <c r="A158" s="4">
        <v>157</v>
      </c>
      <c r="B158" s="4" t="s">
        <v>1274</v>
      </c>
      <c r="C158" s="4" t="s">
        <v>100</v>
      </c>
      <c r="D158" s="4" t="s">
        <v>1820</v>
      </c>
      <c r="E158" s="4" t="s">
        <v>1821</v>
      </c>
      <c r="F158" s="4" t="s">
        <v>1822</v>
      </c>
      <c r="G158" s="4" t="s">
        <v>1823</v>
      </c>
      <c r="J158" s="4" t="s">
        <v>2175</v>
      </c>
    </row>
    <row r="159" spans="1:10">
      <c r="A159" s="4">
        <v>158</v>
      </c>
      <c r="B159" s="4" t="s">
        <v>1274</v>
      </c>
      <c r="C159" s="4" t="s">
        <v>100</v>
      </c>
      <c r="D159" s="4" t="s">
        <v>1824</v>
      </c>
      <c r="E159" s="4" t="s">
        <v>1825</v>
      </c>
      <c r="F159" s="4" t="s">
        <v>1826</v>
      </c>
      <c r="G159" s="4" t="s">
        <v>1526</v>
      </c>
      <c r="J159" s="4" t="s">
        <v>2175</v>
      </c>
    </row>
    <row r="160" spans="1:10">
      <c r="A160" s="4">
        <v>159</v>
      </c>
      <c r="B160" s="4" t="s">
        <v>1274</v>
      </c>
      <c r="C160" s="4" t="s">
        <v>100</v>
      </c>
      <c r="D160" s="4" t="s">
        <v>1827</v>
      </c>
      <c r="E160" s="4" t="s">
        <v>1828</v>
      </c>
      <c r="F160" s="4" t="s">
        <v>1829</v>
      </c>
      <c r="G160" s="4" t="s">
        <v>1830</v>
      </c>
      <c r="J160" s="4" t="s">
        <v>2175</v>
      </c>
    </row>
    <row r="161" spans="1:10">
      <c r="A161" s="4">
        <v>160</v>
      </c>
      <c r="B161" s="4" t="s">
        <v>1274</v>
      </c>
      <c r="C161" s="4" t="s">
        <v>100</v>
      </c>
      <c r="D161" s="4" t="s">
        <v>1831</v>
      </c>
      <c r="E161" s="4" t="s">
        <v>1832</v>
      </c>
      <c r="F161" s="4" t="s">
        <v>1833</v>
      </c>
      <c r="G161" s="4" t="s">
        <v>1407</v>
      </c>
      <c r="H161" s="4" t="s">
        <v>1834</v>
      </c>
      <c r="J161" s="4" t="s">
        <v>2175</v>
      </c>
    </row>
    <row r="162" spans="1:10">
      <c r="A162" s="4">
        <v>161</v>
      </c>
      <c r="B162" s="4" t="s">
        <v>1274</v>
      </c>
      <c r="C162" s="4" t="s">
        <v>100</v>
      </c>
      <c r="D162" s="4" t="s">
        <v>1835</v>
      </c>
      <c r="E162" s="4" t="s">
        <v>1836</v>
      </c>
      <c r="F162" s="4" t="s">
        <v>1837</v>
      </c>
      <c r="G162" s="4" t="s">
        <v>1374</v>
      </c>
      <c r="J162" s="4" t="s">
        <v>2175</v>
      </c>
    </row>
    <row r="163" spans="1:10">
      <c r="A163" s="4">
        <v>162</v>
      </c>
      <c r="B163" s="4" t="s">
        <v>1274</v>
      </c>
      <c r="C163" s="4" t="s">
        <v>100</v>
      </c>
      <c r="D163" s="4" t="s">
        <v>1838</v>
      </c>
      <c r="E163" s="4" t="s">
        <v>1839</v>
      </c>
      <c r="F163" s="4" t="s">
        <v>1840</v>
      </c>
      <c r="G163" s="4" t="s">
        <v>1407</v>
      </c>
      <c r="J163" s="4" t="s">
        <v>2175</v>
      </c>
    </row>
    <row r="164" spans="1:10">
      <c r="A164" s="4">
        <v>163</v>
      </c>
      <c r="B164" s="4" t="s">
        <v>1274</v>
      </c>
      <c r="C164" s="4" t="s">
        <v>100</v>
      </c>
      <c r="D164" s="4" t="s">
        <v>1841</v>
      </c>
      <c r="E164" s="4" t="s">
        <v>1842</v>
      </c>
      <c r="F164" s="4" t="s">
        <v>1843</v>
      </c>
      <c r="G164" s="4" t="s">
        <v>1844</v>
      </c>
      <c r="J164" s="4" t="s">
        <v>2175</v>
      </c>
    </row>
    <row r="165" spans="1:10">
      <c r="A165" s="4">
        <v>164</v>
      </c>
      <c r="B165" s="4" t="s">
        <v>1274</v>
      </c>
      <c r="C165" s="4" t="s">
        <v>100</v>
      </c>
      <c r="D165" s="4" t="s">
        <v>1845</v>
      </c>
      <c r="E165" s="4" t="s">
        <v>1846</v>
      </c>
      <c r="F165" s="4" t="s">
        <v>1847</v>
      </c>
      <c r="G165" s="4" t="s">
        <v>1602</v>
      </c>
      <c r="J165" s="4" t="s">
        <v>2175</v>
      </c>
    </row>
    <row r="166" spans="1:10">
      <c r="A166" s="4">
        <v>165</v>
      </c>
      <c r="B166" s="4" t="s">
        <v>1274</v>
      </c>
      <c r="C166" s="4" t="s">
        <v>100</v>
      </c>
      <c r="D166" s="4" t="s">
        <v>1848</v>
      </c>
      <c r="E166" s="4" t="s">
        <v>1849</v>
      </c>
      <c r="F166" s="4" t="s">
        <v>1850</v>
      </c>
      <c r="G166" s="4" t="s">
        <v>1308</v>
      </c>
      <c r="J166" s="4" t="s">
        <v>2175</v>
      </c>
    </row>
    <row r="167" spans="1:10">
      <c r="A167" s="4">
        <v>166</v>
      </c>
      <c r="B167" s="4" t="s">
        <v>1274</v>
      </c>
      <c r="C167" s="4" t="s">
        <v>100</v>
      </c>
      <c r="D167" s="4" t="s">
        <v>1851</v>
      </c>
      <c r="E167" s="4" t="s">
        <v>1852</v>
      </c>
      <c r="F167" s="4" t="s">
        <v>1853</v>
      </c>
      <c r="G167" s="4" t="s">
        <v>1322</v>
      </c>
      <c r="J167" s="4" t="s">
        <v>2175</v>
      </c>
    </row>
    <row r="168" spans="1:10">
      <c r="A168" s="4">
        <v>167</v>
      </c>
      <c r="B168" s="4" t="s">
        <v>1274</v>
      </c>
      <c r="C168" s="4" t="s">
        <v>100</v>
      </c>
      <c r="D168" s="4" t="s">
        <v>1854</v>
      </c>
      <c r="E168" s="4" t="s">
        <v>1855</v>
      </c>
      <c r="F168" s="4" t="s">
        <v>1856</v>
      </c>
      <c r="G168" s="4" t="s">
        <v>1602</v>
      </c>
      <c r="J168" s="4" t="s">
        <v>2175</v>
      </c>
    </row>
    <row r="169" spans="1:10">
      <c r="A169" s="4">
        <v>168</v>
      </c>
      <c r="B169" s="4" t="s">
        <v>1274</v>
      </c>
      <c r="C169" s="4" t="s">
        <v>100</v>
      </c>
      <c r="D169" s="4" t="s">
        <v>1857</v>
      </c>
      <c r="E169" s="4" t="s">
        <v>1858</v>
      </c>
      <c r="F169" s="4" t="s">
        <v>1859</v>
      </c>
      <c r="G169" s="4" t="s">
        <v>1575</v>
      </c>
      <c r="J169" s="4" t="s">
        <v>2175</v>
      </c>
    </row>
    <row r="170" spans="1:10">
      <c r="A170" s="4">
        <v>169</v>
      </c>
      <c r="B170" s="4" t="s">
        <v>1274</v>
      </c>
      <c r="C170" s="4" t="s">
        <v>100</v>
      </c>
      <c r="D170" s="4" t="s">
        <v>1860</v>
      </c>
      <c r="E170" s="4" t="s">
        <v>1861</v>
      </c>
      <c r="F170" s="4" t="s">
        <v>1862</v>
      </c>
      <c r="G170" s="4" t="s">
        <v>1551</v>
      </c>
      <c r="J170" s="4" t="s">
        <v>2175</v>
      </c>
    </row>
    <row r="171" spans="1:10">
      <c r="A171" s="4">
        <v>170</v>
      </c>
      <c r="B171" s="4" t="s">
        <v>1274</v>
      </c>
      <c r="C171" s="4" t="s">
        <v>100</v>
      </c>
      <c r="D171" s="4" t="s">
        <v>1863</v>
      </c>
      <c r="E171" s="4" t="s">
        <v>1864</v>
      </c>
      <c r="F171" s="4" t="s">
        <v>1865</v>
      </c>
      <c r="G171" s="4" t="s">
        <v>1530</v>
      </c>
      <c r="J171" s="4" t="s">
        <v>2175</v>
      </c>
    </row>
    <row r="172" spans="1:10">
      <c r="A172" s="4">
        <v>171</v>
      </c>
      <c r="B172" s="4" t="s">
        <v>1274</v>
      </c>
      <c r="C172" s="4" t="s">
        <v>100</v>
      </c>
      <c r="D172" s="4" t="s">
        <v>1866</v>
      </c>
      <c r="E172" s="4" t="s">
        <v>1867</v>
      </c>
      <c r="F172" s="4" t="s">
        <v>1868</v>
      </c>
      <c r="G172" s="4" t="s">
        <v>1332</v>
      </c>
      <c r="J172" s="4" t="s">
        <v>2175</v>
      </c>
    </row>
    <row r="173" spans="1:10">
      <c r="A173" s="4">
        <v>172</v>
      </c>
      <c r="B173" s="4" t="s">
        <v>1274</v>
      </c>
      <c r="C173" s="4" t="s">
        <v>100</v>
      </c>
      <c r="D173" s="4" t="s">
        <v>1869</v>
      </c>
      <c r="E173" s="4" t="s">
        <v>1870</v>
      </c>
      <c r="F173" s="4" t="s">
        <v>1430</v>
      </c>
      <c r="G173" s="4" t="s">
        <v>1871</v>
      </c>
      <c r="J173" s="4" t="s">
        <v>2175</v>
      </c>
    </row>
    <row r="174" spans="1:10">
      <c r="A174" s="4">
        <v>173</v>
      </c>
      <c r="B174" s="4" t="s">
        <v>1274</v>
      </c>
      <c r="C174" s="4" t="s">
        <v>100</v>
      </c>
      <c r="D174" s="4" t="s">
        <v>1872</v>
      </c>
      <c r="E174" s="4" t="s">
        <v>1873</v>
      </c>
      <c r="F174" s="4" t="s">
        <v>1874</v>
      </c>
      <c r="G174" s="4" t="s">
        <v>1308</v>
      </c>
      <c r="J174" s="4" t="s">
        <v>2175</v>
      </c>
    </row>
    <row r="175" spans="1:10">
      <c r="A175" s="4">
        <v>174</v>
      </c>
      <c r="B175" s="4" t="s">
        <v>1274</v>
      </c>
      <c r="C175" s="4" t="s">
        <v>100</v>
      </c>
      <c r="D175" s="4" t="s">
        <v>1875</v>
      </c>
      <c r="E175" s="4" t="s">
        <v>1876</v>
      </c>
      <c r="F175" s="4" t="s">
        <v>1877</v>
      </c>
      <c r="G175" s="4" t="s">
        <v>1383</v>
      </c>
      <c r="J175" s="4" t="s">
        <v>2175</v>
      </c>
    </row>
    <row r="176" spans="1:10">
      <c r="A176" s="4">
        <v>175</v>
      </c>
      <c r="B176" s="4" t="s">
        <v>1274</v>
      </c>
      <c r="C176" s="4" t="s">
        <v>100</v>
      </c>
      <c r="D176" s="4" t="s">
        <v>1878</v>
      </c>
      <c r="E176" s="4" t="s">
        <v>1879</v>
      </c>
      <c r="F176" s="4" t="s">
        <v>1880</v>
      </c>
      <c r="G176" s="4" t="s">
        <v>1765</v>
      </c>
      <c r="J176" s="4" t="s">
        <v>2175</v>
      </c>
    </row>
    <row r="177" spans="1:10">
      <c r="A177" s="4">
        <v>176</v>
      </c>
      <c r="B177" s="4" t="s">
        <v>1274</v>
      </c>
      <c r="C177" s="4" t="s">
        <v>100</v>
      </c>
      <c r="D177" s="4" t="s">
        <v>1881</v>
      </c>
      <c r="E177" s="4" t="s">
        <v>1882</v>
      </c>
      <c r="F177" s="4" t="s">
        <v>1883</v>
      </c>
      <c r="G177" s="4" t="s">
        <v>1486</v>
      </c>
      <c r="J177" s="4" t="s">
        <v>2175</v>
      </c>
    </row>
    <row r="178" spans="1:10">
      <c r="A178" s="4">
        <v>177</v>
      </c>
      <c r="B178" s="4" t="s">
        <v>1274</v>
      </c>
      <c r="C178" s="4" t="s">
        <v>100</v>
      </c>
      <c r="D178" s="4" t="s">
        <v>1884</v>
      </c>
      <c r="E178" s="4" t="s">
        <v>1885</v>
      </c>
      <c r="F178" s="4" t="s">
        <v>1886</v>
      </c>
      <c r="G178" s="4" t="s">
        <v>1374</v>
      </c>
      <c r="J178" s="4" t="s">
        <v>2175</v>
      </c>
    </row>
    <row r="179" spans="1:10">
      <c r="A179" s="4">
        <v>178</v>
      </c>
      <c r="B179" s="4" t="s">
        <v>1274</v>
      </c>
      <c r="C179" s="4" t="s">
        <v>100</v>
      </c>
      <c r="D179" s="4" t="s">
        <v>1887</v>
      </c>
      <c r="E179" s="4" t="s">
        <v>1888</v>
      </c>
      <c r="F179" s="4" t="s">
        <v>1889</v>
      </c>
      <c r="G179" s="4" t="s">
        <v>1890</v>
      </c>
      <c r="H179" s="4" t="s">
        <v>1891</v>
      </c>
      <c r="J179" s="4" t="s">
        <v>2175</v>
      </c>
    </row>
    <row r="180" spans="1:10">
      <c r="A180" s="4">
        <v>179</v>
      </c>
      <c r="B180" s="4" t="s">
        <v>1274</v>
      </c>
      <c r="C180" s="4" t="s">
        <v>100</v>
      </c>
      <c r="D180" s="4" t="s">
        <v>1892</v>
      </c>
      <c r="E180" s="4" t="s">
        <v>1893</v>
      </c>
      <c r="F180" s="4" t="s">
        <v>1894</v>
      </c>
      <c r="G180" s="4" t="s">
        <v>1337</v>
      </c>
      <c r="J180" s="4" t="s">
        <v>2175</v>
      </c>
    </row>
    <row r="181" spans="1:10">
      <c r="A181" s="4">
        <v>180</v>
      </c>
      <c r="B181" s="4" t="s">
        <v>1274</v>
      </c>
      <c r="C181" s="4" t="s">
        <v>100</v>
      </c>
      <c r="D181" s="4" t="s">
        <v>1895</v>
      </c>
      <c r="E181" s="4" t="s">
        <v>1896</v>
      </c>
      <c r="F181" s="4" t="s">
        <v>1897</v>
      </c>
      <c r="G181" s="4" t="s">
        <v>1387</v>
      </c>
      <c r="J181" s="4" t="s">
        <v>2175</v>
      </c>
    </row>
    <row r="182" spans="1:10">
      <c r="A182" s="4">
        <v>181</v>
      </c>
      <c r="B182" s="4" t="s">
        <v>1274</v>
      </c>
      <c r="C182" s="4" t="s">
        <v>100</v>
      </c>
      <c r="D182" s="4" t="s">
        <v>1898</v>
      </c>
      <c r="E182" s="4" t="s">
        <v>1899</v>
      </c>
      <c r="F182" s="4" t="s">
        <v>1900</v>
      </c>
      <c r="G182" s="4" t="s">
        <v>1830</v>
      </c>
      <c r="J182" s="4" t="s">
        <v>2175</v>
      </c>
    </row>
    <row r="183" spans="1:10">
      <c r="A183" s="4">
        <v>182</v>
      </c>
      <c r="B183" s="4" t="s">
        <v>1274</v>
      </c>
      <c r="C183" s="4" t="s">
        <v>100</v>
      </c>
      <c r="D183" s="4" t="s">
        <v>1901</v>
      </c>
      <c r="E183" s="4" t="s">
        <v>1902</v>
      </c>
      <c r="F183" s="4" t="s">
        <v>1903</v>
      </c>
      <c r="G183" s="4" t="s">
        <v>1904</v>
      </c>
      <c r="J183" s="4" t="s">
        <v>2175</v>
      </c>
    </row>
    <row r="184" spans="1:10">
      <c r="A184" s="4">
        <v>183</v>
      </c>
      <c r="B184" s="4" t="s">
        <v>1274</v>
      </c>
      <c r="C184" s="4" t="s">
        <v>100</v>
      </c>
      <c r="D184" s="4" t="s">
        <v>1905</v>
      </c>
      <c r="E184" s="4" t="s">
        <v>1906</v>
      </c>
      <c r="F184" s="4" t="s">
        <v>1907</v>
      </c>
      <c r="G184" s="4" t="s">
        <v>1399</v>
      </c>
      <c r="J184" s="4" t="s">
        <v>2175</v>
      </c>
    </row>
    <row r="185" spans="1:10">
      <c r="A185" s="4">
        <v>184</v>
      </c>
      <c r="B185" s="4" t="s">
        <v>1274</v>
      </c>
      <c r="C185" s="4" t="s">
        <v>100</v>
      </c>
      <c r="D185" s="4" t="s">
        <v>1908</v>
      </c>
      <c r="E185" s="4" t="s">
        <v>1909</v>
      </c>
      <c r="F185" s="4" t="s">
        <v>1910</v>
      </c>
      <c r="G185" s="4" t="s">
        <v>1526</v>
      </c>
      <c r="J185" s="4" t="s">
        <v>2175</v>
      </c>
    </row>
    <row r="186" spans="1:10">
      <c r="A186" s="4">
        <v>185</v>
      </c>
      <c r="B186" s="4" t="s">
        <v>1274</v>
      </c>
      <c r="C186" s="4" t="s">
        <v>100</v>
      </c>
      <c r="D186" s="4" t="s">
        <v>1911</v>
      </c>
      <c r="E186" s="4" t="s">
        <v>1912</v>
      </c>
      <c r="F186" s="4" t="s">
        <v>1913</v>
      </c>
      <c r="G186" s="4" t="s">
        <v>1914</v>
      </c>
      <c r="J186" s="4" t="s">
        <v>2175</v>
      </c>
    </row>
    <row r="187" spans="1:10">
      <c r="A187" s="4">
        <v>186</v>
      </c>
      <c r="B187" s="4" t="s">
        <v>1274</v>
      </c>
      <c r="C187" s="4" t="s">
        <v>100</v>
      </c>
      <c r="D187" s="4" t="s">
        <v>1915</v>
      </c>
      <c r="E187" s="4" t="s">
        <v>1916</v>
      </c>
      <c r="F187" s="4" t="s">
        <v>1917</v>
      </c>
      <c r="G187" s="4" t="s">
        <v>1407</v>
      </c>
      <c r="J187" s="4" t="s">
        <v>2175</v>
      </c>
    </row>
    <row r="188" spans="1:10">
      <c r="A188" s="4">
        <v>187</v>
      </c>
      <c r="B188" s="4" t="s">
        <v>1274</v>
      </c>
      <c r="C188" s="4" t="s">
        <v>100</v>
      </c>
      <c r="D188" s="4" t="s">
        <v>1918</v>
      </c>
      <c r="E188" s="4" t="s">
        <v>1919</v>
      </c>
      <c r="F188" s="4" t="s">
        <v>1920</v>
      </c>
      <c r="G188" s="4" t="s">
        <v>1399</v>
      </c>
      <c r="J188" s="4" t="s">
        <v>2175</v>
      </c>
    </row>
    <row r="189" spans="1:10">
      <c r="A189" s="4">
        <v>188</v>
      </c>
      <c r="B189" s="4" t="s">
        <v>1274</v>
      </c>
      <c r="C189" s="4" t="s">
        <v>100</v>
      </c>
      <c r="D189" s="4" t="s">
        <v>1921</v>
      </c>
      <c r="E189" s="4" t="s">
        <v>1919</v>
      </c>
      <c r="F189" s="4" t="s">
        <v>1922</v>
      </c>
      <c r="G189" s="4" t="s">
        <v>1420</v>
      </c>
      <c r="J189" s="4" t="s">
        <v>2175</v>
      </c>
    </row>
    <row r="190" spans="1:10">
      <c r="A190" s="4">
        <v>189</v>
      </c>
      <c r="B190" s="4" t="s">
        <v>1274</v>
      </c>
      <c r="C190" s="4" t="s">
        <v>100</v>
      </c>
      <c r="D190" s="4" t="s">
        <v>1923</v>
      </c>
      <c r="E190" s="4" t="s">
        <v>1919</v>
      </c>
      <c r="F190" s="4" t="s">
        <v>1924</v>
      </c>
      <c r="G190" s="4" t="s">
        <v>1403</v>
      </c>
      <c r="J190" s="4" t="s">
        <v>2175</v>
      </c>
    </row>
    <row r="191" spans="1:10">
      <c r="A191" s="4">
        <v>190</v>
      </c>
      <c r="B191" s="4" t="s">
        <v>1274</v>
      </c>
      <c r="C191" s="4" t="s">
        <v>100</v>
      </c>
      <c r="D191" s="4" t="s">
        <v>1925</v>
      </c>
      <c r="E191" s="4" t="s">
        <v>1919</v>
      </c>
      <c r="F191" s="4" t="s">
        <v>1926</v>
      </c>
      <c r="G191" s="4" t="s">
        <v>1289</v>
      </c>
      <c r="J191" s="4" t="s">
        <v>2175</v>
      </c>
    </row>
    <row r="192" spans="1:10">
      <c r="A192" s="4">
        <v>191</v>
      </c>
      <c r="B192" s="4" t="s">
        <v>1274</v>
      </c>
      <c r="C192" s="4" t="s">
        <v>100</v>
      </c>
      <c r="D192" s="4" t="s">
        <v>1927</v>
      </c>
      <c r="E192" s="4" t="s">
        <v>1928</v>
      </c>
      <c r="F192" s="4" t="s">
        <v>1929</v>
      </c>
      <c r="G192" s="4" t="s">
        <v>1296</v>
      </c>
      <c r="J192" s="4" t="s">
        <v>2175</v>
      </c>
    </row>
    <row r="193" spans="1:10">
      <c r="A193" s="4">
        <v>192</v>
      </c>
      <c r="B193" s="4" t="s">
        <v>1274</v>
      </c>
      <c r="C193" s="4" t="s">
        <v>100</v>
      </c>
      <c r="D193" s="4" t="s">
        <v>1930</v>
      </c>
      <c r="E193" s="4" t="s">
        <v>1931</v>
      </c>
      <c r="F193" s="4" t="s">
        <v>1932</v>
      </c>
      <c r="G193" s="4" t="s">
        <v>1412</v>
      </c>
      <c r="J193" s="4" t="s">
        <v>2175</v>
      </c>
    </row>
    <row r="194" spans="1:10">
      <c r="A194" s="4">
        <v>193</v>
      </c>
      <c r="B194" s="4" t="s">
        <v>1274</v>
      </c>
      <c r="C194" s="4" t="s">
        <v>100</v>
      </c>
      <c r="D194" s="4" t="s">
        <v>1933</v>
      </c>
      <c r="E194" s="4" t="s">
        <v>1934</v>
      </c>
      <c r="F194" s="4" t="s">
        <v>1935</v>
      </c>
      <c r="G194" s="4" t="s">
        <v>1466</v>
      </c>
      <c r="J194" s="4" t="s">
        <v>2175</v>
      </c>
    </row>
    <row r="195" spans="1:10">
      <c r="A195" s="4">
        <v>194</v>
      </c>
      <c r="B195" s="4" t="s">
        <v>1274</v>
      </c>
      <c r="C195" s="4" t="s">
        <v>100</v>
      </c>
      <c r="D195" s="4" t="s">
        <v>1936</v>
      </c>
      <c r="E195" s="4" t="s">
        <v>1937</v>
      </c>
      <c r="F195" s="4" t="s">
        <v>1938</v>
      </c>
      <c r="G195" s="4" t="s">
        <v>1939</v>
      </c>
      <c r="J195" s="4" t="s">
        <v>2175</v>
      </c>
    </row>
    <row r="196" spans="1:10">
      <c r="A196" s="4">
        <v>195</v>
      </c>
      <c r="B196" s="4" t="s">
        <v>1274</v>
      </c>
      <c r="C196" s="4" t="s">
        <v>100</v>
      </c>
      <c r="D196" s="4" t="s">
        <v>1940</v>
      </c>
      <c r="E196" s="4" t="s">
        <v>1941</v>
      </c>
      <c r="F196" s="4" t="s">
        <v>1942</v>
      </c>
      <c r="G196" s="4" t="s">
        <v>1555</v>
      </c>
      <c r="J196" s="4" t="s">
        <v>2175</v>
      </c>
    </row>
    <row r="197" spans="1:10">
      <c r="A197" s="4">
        <v>196</v>
      </c>
      <c r="B197" s="4" t="s">
        <v>1274</v>
      </c>
      <c r="C197" s="4" t="s">
        <v>100</v>
      </c>
      <c r="D197" s="4" t="s">
        <v>1943</v>
      </c>
      <c r="E197" s="4" t="s">
        <v>1944</v>
      </c>
      <c r="F197" s="4" t="s">
        <v>1945</v>
      </c>
      <c r="G197" s="4" t="s">
        <v>1387</v>
      </c>
      <c r="J197" s="4" t="s">
        <v>2175</v>
      </c>
    </row>
    <row r="198" spans="1:10">
      <c r="A198" s="4">
        <v>197</v>
      </c>
      <c r="B198" s="4" t="s">
        <v>1274</v>
      </c>
      <c r="C198" s="4" t="s">
        <v>100</v>
      </c>
      <c r="D198" s="4" t="s">
        <v>1946</v>
      </c>
      <c r="E198" s="4" t="s">
        <v>1947</v>
      </c>
      <c r="F198" s="4" t="s">
        <v>1948</v>
      </c>
      <c r="G198" s="4" t="s">
        <v>1526</v>
      </c>
      <c r="J198" s="4" t="s">
        <v>2175</v>
      </c>
    </row>
    <row r="199" spans="1:10">
      <c r="A199" s="4">
        <v>198</v>
      </c>
      <c r="B199" s="4" t="s">
        <v>1274</v>
      </c>
      <c r="C199" s="4" t="s">
        <v>100</v>
      </c>
      <c r="D199" s="4" t="s">
        <v>1949</v>
      </c>
      <c r="E199" s="4" t="s">
        <v>1950</v>
      </c>
      <c r="F199" s="4" t="s">
        <v>1951</v>
      </c>
      <c r="G199" s="4" t="s">
        <v>1374</v>
      </c>
      <c r="J199" s="4" t="s">
        <v>2175</v>
      </c>
    </row>
    <row r="200" spans="1:10">
      <c r="A200" s="4">
        <v>199</v>
      </c>
      <c r="B200" s="4" t="s">
        <v>1274</v>
      </c>
      <c r="C200" s="4" t="s">
        <v>100</v>
      </c>
      <c r="D200" s="4" t="s">
        <v>1952</v>
      </c>
      <c r="E200" s="4" t="s">
        <v>1953</v>
      </c>
      <c r="F200" s="4" t="s">
        <v>1954</v>
      </c>
      <c r="G200" s="4" t="s">
        <v>1318</v>
      </c>
      <c r="J200" s="4" t="s">
        <v>2175</v>
      </c>
    </row>
    <row r="201" spans="1:10">
      <c r="A201" s="4">
        <v>200</v>
      </c>
      <c r="B201" s="4" t="s">
        <v>1274</v>
      </c>
      <c r="C201" s="4" t="s">
        <v>100</v>
      </c>
      <c r="D201" s="4" t="s">
        <v>1955</v>
      </c>
      <c r="E201" s="4" t="s">
        <v>1956</v>
      </c>
      <c r="F201" s="4" t="s">
        <v>1957</v>
      </c>
      <c r="G201" s="4" t="s">
        <v>1308</v>
      </c>
      <c r="J201" s="4" t="s">
        <v>2175</v>
      </c>
    </row>
    <row r="202" spans="1:10">
      <c r="A202" s="4">
        <v>201</v>
      </c>
      <c r="B202" s="4" t="s">
        <v>1274</v>
      </c>
      <c r="C202" s="4" t="s">
        <v>100</v>
      </c>
      <c r="D202" s="4" t="s">
        <v>1958</v>
      </c>
      <c r="E202" s="4" t="s">
        <v>1959</v>
      </c>
      <c r="F202" s="4" t="s">
        <v>1960</v>
      </c>
      <c r="G202" s="4" t="s">
        <v>1308</v>
      </c>
      <c r="J202" s="4" t="s">
        <v>2175</v>
      </c>
    </row>
    <row r="203" spans="1:10">
      <c r="A203" s="4">
        <v>202</v>
      </c>
      <c r="B203" s="4" t="s">
        <v>1274</v>
      </c>
      <c r="C203" s="4" t="s">
        <v>100</v>
      </c>
      <c r="D203" s="4" t="s">
        <v>1961</v>
      </c>
      <c r="E203" s="4" t="s">
        <v>1962</v>
      </c>
      <c r="F203" s="4" t="s">
        <v>1963</v>
      </c>
      <c r="G203" s="4" t="s">
        <v>1378</v>
      </c>
      <c r="J203" s="4" t="s">
        <v>2175</v>
      </c>
    </row>
    <row r="204" spans="1:10">
      <c r="A204" s="4">
        <v>203</v>
      </c>
      <c r="B204" s="4" t="s">
        <v>1274</v>
      </c>
      <c r="C204" s="4" t="s">
        <v>100</v>
      </c>
      <c r="D204" s="4" t="s">
        <v>1964</v>
      </c>
      <c r="E204" s="4" t="s">
        <v>1965</v>
      </c>
      <c r="F204" s="4" t="s">
        <v>1966</v>
      </c>
      <c r="G204" s="4" t="s">
        <v>1296</v>
      </c>
      <c r="J204" s="4" t="s">
        <v>2175</v>
      </c>
    </row>
    <row r="205" spans="1:10">
      <c r="A205" s="4">
        <v>204</v>
      </c>
      <c r="B205" s="4" t="s">
        <v>1274</v>
      </c>
      <c r="C205" s="4" t="s">
        <v>100</v>
      </c>
      <c r="D205" s="4" t="s">
        <v>1967</v>
      </c>
      <c r="E205" s="4" t="s">
        <v>1968</v>
      </c>
      <c r="F205" s="4" t="s">
        <v>1969</v>
      </c>
      <c r="G205" s="4" t="s">
        <v>1427</v>
      </c>
      <c r="H205" s="4" t="s">
        <v>1970</v>
      </c>
      <c r="J205" s="4" t="s">
        <v>2175</v>
      </c>
    </row>
    <row r="206" spans="1:10">
      <c r="A206" s="4">
        <v>205</v>
      </c>
      <c r="B206" s="4" t="s">
        <v>1274</v>
      </c>
      <c r="C206" s="4" t="s">
        <v>100</v>
      </c>
      <c r="D206" s="4" t="s">
        <v>1971</v>
      </c>
      <c r="E206" s="4" t="s">
        <v>1972</v>
      </c>
      <c r="F206" s="4" t="s">
        <v>1973</v>
      </c>
      <c r="G206" s="4" t="s">
        <v>1643</v>
      </c>
      <c r="J206" s="4" t="s">
        <v>2175</v>
      </c>
    </row>
    <row r="207" spans="1:10">
      <c r="A207" s="4">
        <v>206</v>
      </c>
      <c r="B207" s="4" t="s">
        <v>1274</v>
      </c>
      <c r="C207" s="4" t="s">
        <v>100</v>
      </c>
      <c r="D207" s="4" t="s">
        <v>1974</v>
      </c>
      <c r="E207" s="4" t="s">
        <v>1975</v>
      </c>
      <c r="F207" s="4" t="s">
        <v>1976</v>
      </c>
      <c r="G207" s="4" t="s">
        <v>1337</v>
      </c>
      <c r="J207" s="4" t="s">
        <v>2175</v>
      </c>
    </row>
    <row r="208" spans="1:10">
      <c r="A208" s="4">
        <v>207</v>
      </c>
      <c r="B208" s="4" t="s">
        <v>1274</v>
      </c>
      <c r="C208" s="4" t="s">
        <v>100</v>
      </c>
      <c r="D208" s="4" t="s">
        <v>1977</v>
      </c>
      <c r="E208" s="4" t="s">
        <v>1978</v>
      </c>
      <c r="F208" s="4" t="s">
        <v>1979</v>
      </c>
      <c r="G208" s="4" t="s">
        <v>1308</v>
      </c>
      <c r="J208" s="4" t="s">
        <v>2175</v>
      </c>
    </row>
    <row r="209" spans="1:10">
      <c r="A209" s="4">
        <v>208</v>
      </c>
      <c r="B209" s="4" t="s">
        <v>1274</v>
      </c>
      <c r="C209" s="4" t="s">
        <v>100</v>
      </c>
      <c r="D209" s="4" t="s">
        <v>1980</v>
      </c>
      <c r="E209" s="4" t="s">
        <v>1981</v>
      </c>
      <c r="F209" s="4" t="s">
        <v>1982</v>
      </c>
      <c r="G209" s="4" t="s">
        <v>1427</v>
      </c>
      <c r="J209" s="4" t="s">
        <v>2175</v>
      </c>
    </row>
    <row r="210" spans="1:10">
      <c r="A210" s="4">
        <v>209</v>
      </c>
      <c r="B210" s="4" t="s">
        <v>1274</v>
      </c>
      <c r="C210" s="4" t="s">
        <v>100</v>
      </c>
      <c r="D210" s="4" t="s">
        <v>1983</v>
      </c>
      <c r="E210" s="4" t="s">
        <v>1981</v>
      </c>
      <c r="F210" s="4" t="s">
        <v>1984</v>
      </c>
      <c r="G210" s="4" t="s">
        <v>1383</v>
      </c>
      <c r="J210" s="4" t="s">
        <v>2175</v>
      </c>
    </row>
    <row r="211" spans="1:10">
      <c r="A211" s="4">
        <v>210</v>
      </c>
      <c r="B211" s="4" t="s">
        <v>1274</v>
      </c>
      <c r="C211" s="4" t="s">
        <v>100</v>
      </c>
      <c r="D211" s="4" t="s">
        <v>1985</v>
      </c>
      <c r="E211" s="4" t="s">
        <v>1986</v>
      </c>
      <c r="F211" s="4" t="s">
        <v>1987</v>
      </c>
      <c r="G211" s="4" t="s">
        <v>1420</v>
      </c>
      <c r="J211" s="4" t="s">
        <v>2175</v>
      </c>
    </row>
    <row r="212" spans="1:10">
      <c r="A212" s="4">
        <v>211</v>
      </c>
      <c r="B212" s="4" t="s">
        <v>1274</v>
      </c>
      <c r="C212" s="4" t="s">
        <v>100</v>
      </c>
      <c r="D212" s="4" t="s">
        <v>1988</v>
      </c>
      <c r="E212" s="4" t="s">
        <v>1989</v>
      </c>
      <c r="F212" s="4" t="s">
        <v>1990</v>
      </c>
      <c r="G212" s="4" t="s">
        <v>1563</v>
      </c>
      <c r="J212" s="4" t="s">
        <v>2175</v>
      </c>
    </row>
    <row r="213" spans="1:10">
      <c r="A213" s="4">
        <v>212</v>
      </c>
      <c r="B213" s="4" t="s">
        <v>1274</v>
      </c>
      <c r="C213" s="4" t="s">
        <v>100</v>
      </c>
      <c r="D213" s="4" t="s">
        <v>1991</v>
      </c>
      <c r="E213" s="4" t="s">
        <v>1992</v>
      </c>
      <c r="F213" s="4" t="s">
        <v>1993</v>
      </c>
      <c r="G213" s="4" t="s">
        <v>1530</v>
      </c>
      <c r="J213" s="4" t="s">
        <v>2175</v>
      </c>
    </row>
    <row r="214" spans="1:10">
      <c r="A214" s="4">
        <v>213</v>
      </c>
      <c r="B214" s="4" t="s">
        <v>1274</v>
      </c>
      <c r="C214" s="4" t="s">
        <v>100</v>
      </c>
      <c r="D214" s="4" t="s">
        <v>1994</v>
      </c>
      <c r="E214" s="4" t="s">
        <v>1995</v>
      </c>
      <c r="F214" s="4" t="s">
        <v>1996</v>
      </c>
      <c r="G214" s="4" t="s">
        <v>1308</v>
      </c>
      <c r="J214" s="4" t="s">
        <v>2175</v>
      </c>
    </row>
    <row r="215" spans="1:10">
      <c r="A215" s="4">
        <v>214</v>
      </c>
      <c r="B215" s="4" t="s">
        <v>1274</v>
      </c>
      <c r="C215" s="4" t="s">
        <v>100</v>
      </c>
      <c r="D215" s="4" t="s">
        <v>1997</v>
      </c>
      <c r="E215" s="4" t="s">
        <v>1998</v>
      </c>
      <c r="F215" s="4" t="s">
        <v>1999</v>
      </c>
      <c r="G215" s="4" t="s">
        <v>1726</v>
      </c>
      <c r="H215" s="4" t="s">
        <v>2000</v>
      </c>
      <c r="J215" s="4" t="s">
        <v>2175</v>
      </c>
    </row>
    <row r="216" spans="1:10">
      <c r="A216" s="4">
        <v>215</v>
      </c>
      <c r="B216" s="4" t="s">
        <v>1274</v>
      </c>
      <c r="C216" s="4" t="s">
        <v>100</v>
      </c>
      <c r="D216" s="4" t="s">
        <v>2001</v>
      </c>
      <c r="E216" s="4" t="s">
        <v>2002</v>
      </c>
      <c r="F216" s="4" t="s">
        <v>2003</v>
      </c>
      <c r="G216" s="4" t="s">
        <v>1575</v>
      </c>
      <c r="J216" s="4" t="s">
        <v>2175</v>
      </c>
    </row>
    <row r="217" spans="1:10">
      <c r="A217" s="4">
        <v>216</v>
      </c>
      <c r="B217" s="4" t="s">
        <v>1274</v>
      </c>
      <c r="C217" s="4" t="s">
        <v>100</v>
      </c>
      <c r="D217" s="4" t="s">
        <v>2004</v>
      </c>
      <c r="E217" s="4" t="s">
        <v>2005</v>
      </c>
      <c r="F217" s="4" t="s">
        <v>2006</v>
      </c>
      <c r="G217" s="4" t="s">
        <v>1348</v>
      </c>
      <c r="J217" s="4" t="s">
        <v>2175</v>
      </c>
    </row>
    <row r="218" spans="1:10">
      <c r="A218" s="4">
        <v>217</v>
      </c>
      <c r="B218" s="4" t="s">
        <v>1274</v>
      </c>
      <c r="C218" s="4" t="s">
        <v>100</v>
      </c>
      <c r="D218" s="4" t="s">
        <v>2007</v>
      </c>
      <c r="E218" s="4" t="s">
        <v>2008</v>
      </c>
      <c r="F218" s="4" t="s">
        <v>2009</v>
      </c>
      <c r="G218" s="4" t="s">
        <v>2010</v>
      </c>
      <c r="J218" s="4" t="s">
        <v>2175</v>
      </c>
    </row>
    <row r="219" spans="1:10">
      <c r="A219" s="4">
        <v>218</v>
      </c>
      <c r="B219" s="4" t="s">
        <v>1274</v>
      </c>
      <c r="C219" s="4" t="s">
        <v>100</v>
      </c>
      <c r="D219" s="4" t="s">
        <v>2011</v>
      </c>
      <c r="E219" s="4" t="s">
        <v>2012</v>
      </c>
      <c r="F219" s="4" t="s">
        <v>2013</v>
      </c>
      <c r="G219" s="4" t="s">
        <v>1387</v>
      </c>
      <c r="J219" s="4" t="s">
        <v>2175</v>
      </c>
    </row>
    <row r="220" spans="1:10">
      <c r="A220" s="4">
        <v>219</v>
      </c>
      <c r="B220" s="4" t="s">
        <v>1274</v>
      </c>
      <c r="C220" s="4" t="s">
        <v>100</v>
      </c>
      <c r="D220" s="4" t="s">
        <v>2014</v>
      </c>
      <c r="E220" s="4" t="s">
        <v>2015</v>
      </c>
      <c r="F220" s="4" t="s">
        <v>2016</v>
      </c>
      <c r="G220" s="4" t="s">
        <v>1486</v>
      </c>
      <c r="H220" s="4" t="s">
        <v>2017</v>
      </c>
      <c r="J220" s="4" t="s">
        <v>2175</v>
      </c>
    </row>
    <row r="221" spans="1:10">
      <c r="A221" s="4">
        <v>220</v>
      </c>
      <c r="B221" s="4" t="s">
        <v>1274</v>
      </c>
      <c r="C221" s="4" t="s">
        <v>100</v>
      </c>
      <c r="D221" s="4" t="s">
        <v>2018</v>
      </c>
      <c r="E221" s="4" t="s">
        <v>2019</v>
      </c>
      <c r="F221" s="4" t="s">
        <v>2020</v>
      </c>
      <c r="G221" s="4" t="s">
        <v>2021</v>
      </c>
      <c r="J221" s="4" t="s">
        <v>2175</v>
      </c>
    </row>
    <row r="222" spans="1:10">
      <c r="A222" s="4">
        <v>221</v>
      </c>
      <c r="B222" s="4" t="s">
        <v>1274</v>
      </c>
      <c r="C222" s="4" t="s">
        <v>100</v>
      </c>
      <c r="D222" s="4" t="s">
        <v>2022</v>
      </c>
      <c r="E222" s="4" t="s">
        <v>2023</v>
      </c>
      <c r="F222" s="4" t="s">
        <v>2024</v>
      </c>
      <c r="G222" s="4" t="s">
        <v>1555</v>
      </c>
      <c r="J222" s="4" t="s">
        <v>2175</v>
      </c>
    </row>
    <row r="223" spans="1:10">
      <c r="A223" s="4">
        <v>222</v>
      </c>
      <c r="B223" s="4" t="s">
        <v>1274</v>
      </c>
      <c r="C223" s="4" t="s">
        <v>100</v>
      </c>
      <c r="D223" s="4" t="s">
        <v>2025</v>
      </c>
      <c r="E223" s="4" t="s">
        <v>2026</v>
      </c>
      <c r="F223" s="4" t="s">
        <v>2027</v>
      </c>
      <c r="G223" s="4" t="s">
        <v>1890</v>
      </c>
      <c r="J223" s="4" t="s">
        <v>2175</v>
      </c>
    </row>
    <row r="224" spans="1:10">
      <c r="A224" s="4">
        <v>223</v>
      </c>
      <c r="B224" s="4" t="s">
        <v>1274</v>
      </c>
      <c r="C224" s="4" t="s">
        <v>100</v>
      </c>
      <c r="D224" s="4" t="s">
        <v>2028</v>
      </c>
      <c r="E224" s="4" t="s">
        <v>2029</v>
      </c>
      <c r="F224" s="4" t="s">
        <v>2030</v>
      </c>
      <c r="G224" s="4" t="s">
        <v>1559</v>
      </c>
      <c r="J224" s="4" t="s">
        <v>2175</v>
      </c>
    </row>
    <row r="225" spans="1:10">
      <c r="A225" s="4">
        <v>224</v>
      </c>
      <c r="B225" s="4" t="s">
        <v>1274</v>
      </c>
      <c r="C225" s="4" t="s">
        <v>100</v>
      </c>
      <c r="D225" s="4" t="s">
        <v>2031</v>
      </c>
      <c r="E225" s="4" t="s">
        <v>2032</v>
      </c>
      <c r="F225" s="4" t="s">
        <v>2033</v>
      </c>
      <c r="G225" s="4" t="s">
        <v>1308</v>
      </c>
      <c r="H225" s="4" t="s">
        <v>2034</v>
      </c>
      <c r="J225" s="4" t="s">
        <v>2175</v>
      </c>
    </row>
    <row r="226" spans="1:10">
      <c r="A226" s="4">
        <v>225</v>
      </c>
      <c r="B226" s="4" t="s">
        <v>1274</v>
      </c>
      <c r="C226" s="4" t="s">
        <v>100</v>
      </c>
      <c r="D226" s="4" t="s">
        <v>2035</v>
      </c>
      <c r="E226" s="4" t="s">
        <v>2036</v>
      </c>
      <c r="F226" s="4" t="s">
        <v>2037</v>
      </c>
      <c r="G226" s="4" t="s">
        <v>1308</v>
      </c>
      <c r="J226" s="4" t="s">
        <v>2175</v>
      </c>
    </row>
    <row r="227" spans="1:10">
      <c r="A227" s="4">
        <v>226</v>
      </c>
      <c r="B227" s="4" t="s">
        <v>1274</v>
      </c>
      <c r="C227" s="4" t="s">
        <v>100</v>
      </c>
      <c r="D227" s="4" t="s">
        <v>2038</v>
      </c>
      <c r="E227" s="4" t="s">
        <v>2039</v>
      </c>
      <c r="F227" s="4" t="s">
        <v>2040</v>
      </c>
      <c r="G227" s="4" t="s">
        <v>1726</v>
      </c>
      <c r="H227" s="4" t="s">
        <v>2041</v>
      </c>
      <c r="J227" s="4" t="s">
        <v>2175</v>
      </c>
    </row>
    <row r="228" spans="1:10">
      <c r="A228" s="4">
        <v>227</v>
      </c>
      <c r="B228" s="4" t="s">
        <v>1274</v>
      </c>
      <c r="C228" s="4" t="s">
        <v>100</v>
      </c>
      <c r="D228" s="4" t="s">
        <v>2042</v>
      </c>
      <c r="E228" s="4" t="s">
        <v>2043</v>
      </c>
      <c r="F228" s="4" t="s">
        <v>2044</v>
      </c>
      <c r="G228" s="4" t="s">
        <v>1555</v>
      </c>
      <c r="J228" s="4" t="s">
        <v>2175</v>
      </c>
    </row>
    <row r="229" spans="1:10">
      <c r="A229" s="4">
        <v>228</v>
      </c>
      <c r="B229" s="4" t="s">
        <v>1274</v>
      </c>
      <c r="C229" s="4" t="s">
        <v>100</v>
      </c>
      <c r="D229" s="4" t="s">
        <v>2045</v>
      </c>
      <c r="E229" s="4" t="s">
        <v>2046</v>
      </c>
      <c r="F229" s="4" t="s">
        <v>2047</v>
      </c>
      <c r="G229" s="4" t="s">
        <v>1650</v>
      </c>
      <c r="J229" s="4" t="s">
        <v>2175</v>
      </c>
    </row>
    <row r="230" spans="1:10">
      <c r="A230" s="4">
        <v>229</v>
      </c>
      <c r="B230" s="4" t="s">
        <v>1274</v>
      </c>
      <c r="C230" s="4" t="s">
        <v>100</v>
      </c>
      <c r="D230" s="4" t="s">
        <v>2048</v>
      </c>
      <c r="E230" s="4" t="s">
        <v>2049</v>
      </c>
      <c r="F230" s="4" t="s">
        <v>2050</v>
      </c>
      <c r="G230" s="4" t="s">
        <v>1530</v>
      </c>
      <c r="H230" s="4" t="s">
        <v>2051</v>
      </c>
      <c r="J230" s="4" t="s">
        <v>2175</v>
      </c>
    </row>
    <row r="231" spans="1:10">
      <c r="A231" s="4">
        <v>230</v>
      </c>
      <c r="B231" s="4" t="s">
        <v>1274</v>
      </c>
      <c r="C231" s="4" t="s">
        <v>100</v>
      </c>
      <c r="D231" s="4" t="s">
        <v>2052</v>
      </c>
      <c r="E231" s="4" t="s">
        <v>2053</v>
      </c>
      <c r="F231" s="4" t="s">
        <v>2054</v>
      </c>
      <c r="G231" s="4" t="s">
        <v>1547</v>
      </c>
      <c r="J231" s="4" t="s">
        <v>2175</v>
      </c>
    </row>
    <row r="232" spans="1:10">
      <c r="A232" s="4">
        <v>231</v>
      </c>
      <c r="B232" s="4" t="s">
        <v>1274</v>
      </c>
      <c r="C232" s="4" t="s">
        <v>100</v>
      </c>
      <c r="D232" s="4" t="s">
        <v>2055</v>
      </c>
      <c r="E232" s="4" t="s">
        <v>2056</v>
      </c>
      <c r="F232" s="4" t="s">
        <v>2057</v>
      </c>
      <c r="G232" s="4" t="s">
        <v>1387</v>
      </c>
      <c r="J232" s="4" t="s">
        <v>2175</v>
      </c>
    </row>
    <row r="233" spans="1:10">
      <c r="A233" s="4">
        <v>232</v>
      </c>
      <c r="B233" s="4" t="s">
        <v>1274</v>
      </c>
      <c r="C233" s="4" t="s">
        <v>100</v>
      </c>
      <c r="D233" s="4" t="s">
        <v>2058</v>
      </c>
      <c r="E233" s="4" t="s">
        <v>2059</v>
      </c>
      <c r="F233" s="4" t="s">
        <v>2060</v>
      </c>
      <c r="G233" s="4" t="s">
        <v>1341</v>
      </c>
      <c r="J233" s="4" t="s">
        <v>2175</v>
      </c>
    </row>
    <row r="234" spans="1:10">
      <c r="A234" s="4">
        <v>233</v>
      </c>
      <c r="B234" s="4" t="s">
        <v>1274</v>
      </c>
      <c r="C234" s="4" t="s">
        <v>100</v>
      </c>
      <c r="D234" s="4" t="s">
        <v>2061</v>
      </c>
      <c r="E234" s="4" t="s">
        <v>2062</v>
      </c>
      <c r="F234" s="4" t="s">
        <v>2063</v>
      </c>
      <c r="G234" s="4" t="s">
        <v>1308</v>
      </c>
      <c r="J234" s="4" t="s">
        <v>2175</v>
      </c>
    </row>
    <row r="235" spans="1:10">
      <c r="A235" s="4">
        <v>234</v>
      </c>
      <c r="B235" s="4" t="s">
        <v>1274</v>
      </c>
      <c r="C235" s="4" t="s">
        <v>100</v>
      </c>
      <c r="D235" s="4" t="s">
        <v>2064</v>
      </c>
      <c r="E235" s="4" t="s">
        <v>2065</v>
      </c>
      <c r="F235" s="4" t="s">
        <v>2066</v>
      </c>
      <c r="G235" s="4" t="s">
        <v>1341</v>
      </c>
      <c r="J235" s="4" t="s">
        <v>2175</v>
      </c>
    </row>
    <row r="236" spans="1:10">
      <c r="A236" s="4">
        <v>235</v>
      </c>
      <c r="B236" s="4" t="s">
        <v>1274</v>
      </c>
      <c r="C236" s="4" t="s">
        <v>100</v>
      </c>
      <c r="D236" s="4" t="s">
        <v>2067</v>
      </c>
      <c r="E236" s="4" t="s">
        <v>2068</v>
      </c>
      <c r="F236" s="4" t="s">
        <v>2069</v>
      </c>
      <c r="G236" s="4" t="s">
        <v>1282</v>
      </c>
      <c r="J236" s="4" t="s">
        <v>2175</v>
      </c>
    </row>
    <row r="237" spans="1:10">
      <c r="A237" s="4">
        <v>236</v>
      </c>
      <c r="B237" s="4" t="s">
        <v>1274</v>
      </c>
      <c r="C237" s="4" t="s">
        <v>100</v>
      </c>
      <c r="D237" s="4" t="s">
        <v>2070</v>
      </c>
      <c r="E237" s="4" t="s">
        <v>2071</v>
      </c>
      <c r="F237" s="4" t="s">
        <v>2072</v>
      </c>
      <c r="G237" s="4" t="s">
        <v>1602</v>
      </c>
      <c r="J237" s="4" t="s">
        <v>2175</v>
      </c>
    </row>
    <row r="238" spans="1:10">
      <c r="A238" s="4">
        <v>237</v>
      </c>
      <c r="B238" s="4" t="s">
        <v>1274</v>
      </c>
      <c r="C238" s="4" t="s">
        <v>100</v>
      </c>
      <c r="D238" s="4" t="s">
        <v>2073</v>
      </c>
      <c r="E238" s="4" t="s">
        <v>2074</v>
      </c>
      <c r="F238" s="4" t="s">
        <v>2075</v>
      </c>
      <c r="G238" s="4" t="s">
        <v>1765</v>
      </c>
      <c r="J238" s="4" t="s">
        <v>2175</v>
      </c>
    </row>
    <row r="239" spans="1:10">
      <c r="A239" s="4">
        <v>238</v>
      </c>
      <c r="B239" s="4" t="s">
        <v>1274</v>
      </c>
      <c r="C239" s="4" t="s">
        <v>100</v>
      </c>
      <c r="D239" s="4" t="s">
        <v>2076</v>
      </c>
      <c r="E239" s="4" t="s">
        <v>2077</v>
      </c>
      <c r="F239" s="4" t="s">
        <v>2078</v>
      </c>
      <c r="G239" s="4" t="s">
        <v>1420</v>
      </c>
      <c r="J239" s="4" t="s">
        <v>2175</v>
      </c>
    </row>
    <row r="240" spans="1:10">
      <c r="A240" s="4">
        <v>239</v>
      </c>
      <c r="B240" s="4" t="s">
        <v>1274</v>
      </c>
      <c r="C240" s="4" t="s">
        <v>100</v>
      </c>
      <c r="D240" s="4" t="s">
        <v>2079</v>
      </c>
      <c r="E240" s="4" t="s">
        <v>2080</v>
      </c>
      <c r="F240" s="4" t="s">
        <v>2081</v>
      </c>
      <c r="G240" s="4" t="s">
        <v>1308</v>
      </c>
      <c r="J240" s="4" t="s">
        <v>2175</v>
      </c>
    </row>
    <row r="241" spans="1:10">
      <c r="A241" s="4">
        <v>240</v>
      </c>
      <c r="B241" s="4" t="s">
        <v>1274</v>
      </c>
      <c r="C241" s="4" t="s">
        <v>100</v>
      </c>
      <c r="D241" s="4" t="s">
        <v>2082</v>
      </c>
      <c r="E241" s="4" t="s">
        <v>2083</v>
      </c>
      <c r="F241" s="4" t="s">
        <v>2084</v>
      </c>
      <c r="G241" s="4" t="s">
        <v>2010</v>
      </c>
      <c r="J241" s="4" t="s">
        <v>2175</v>
      </c>
    </row>
    <row r="242" spans="1:10">
      <c r="A242" s="4">
        <v>241</v>
      </c>
      <c r="B242" s="4" t="s">
        <v>1274</v>
      </c>
      <c r="C242" s="4" t="s">
        <v>100</v>
      </c>
      <c r="D242" s="4" t="s">
        <v>2085</v>
      </c>
      <c r="E242" s="4" t="s">
        <v>2086</v>
      </c>
      <c r="F242" s="4" t="s">
        <v>2087</v>
      </c>
      <c r="G242" s="4" t="s">
        <v>1575</v>
      </c>
      <c r="J242" s="4" t="s">
        <v>2175</v>
      </c>
    </row>
    <row r="243" spans="1:10">
      <c r="A243" s="4">
        <v>242</v>
      </c>
      <c r="B243" s="4" t="s">
        <v>1274</v>
      </c>
      <c r="C243" s="4" t="s">
        <v>100</v>
      </c>
      <c r="D243" s="4" t="s">
        <v>2088</v>
      </c>
      <c r="E243" s="4" t="s">
        <v>2089</v>
      </c>
      <c r="F243" s="4" t="s">
        <v>2090</v>
      </c>
      <c r="G243" s="4" t="s">
        <v>1602</v>
      </c>
      <c r="J243" s="4" t="s">
        <v>2175</v>
      </c>
    </row>
    <row r="244" spans="1:10">
      <c r="A244" s="4">
        <v>243</v>
      </c>
      <c r="B244" s="4" t="s">
        <v>1274</v>
      </c>
      <c r="C244" s="4" t="s">
        <v>100</v>
      </c>
      <c r="D244" s="4" t="s">
        <v>2091</v>
      </c>
      <c r="E244" s="4" t="s">
        <v>2092</v>
      </c>
      <c r="F244" s="4" t="s">
        <v>2093</v>
      </c>
      <c r="G244" s="4" t="s">
        <v>1904</v>
      </c>
      <c r="J244" s="4" t="s">
        <v>2175</v>
      </c>
    </row>
    <row r="245" spans="1:10">
      <c r="A245" s="4">
        <v>244</v>
      </c>
      <c r="B245" s="4" t="s">
        <v>1274</v>
      </c>
      <c r="C245" s="4" t="s">
        <v>100</v>
      </c>
      <c r="D245" s="4" t="s">
        <v>2094</v>
      </c>
      <c r="E245" s="4" t="s">
        <v>2095</v>
      </c>
      <c r="F245" s="4" t="s">
        <v>1299</v>
      </c>
      <c r="G245" s="4" t="s">
        <v>2096</v>
      </c>
      <c r="J245" s="4" t="s">
        <v>2175</v>
      </c>
    </row>
    <row r="246" spans="1:10">
      <c r="A246" s="4">
        <v>245</v>
      </c>
      <c r="B246" s="4" t="s">
        <v>1274</v>
      </c>
      <c r="C246" s="4" t="s">
        <v>100</v>
      </c>
      <c r="D246" s="4" t="s">
        <v>2097</v>
      </c>
      <c r="E246" s="4" t="s">
        <v>2098</v>
      </c>
      <c r="F246" s="4" t="s">
        <v>2099</v>
      </c>
      <c r="G246" s="4" t="s">
        <v>1602</v>
      </c>
      <c r="J246" s="4" t="s">
        <v>2175</v>
      </c>
    </row>
    <row r="247" spans="1:10">
      <c r="A247" s="4">
        <v>246</v>
      </c>
      <c r="B247" s="4" t="s">
        <v>1274</v>
      </c>
      <c r="C247" s="4" t="s">
        <v>100</v>
      </c>
      <c r="D247" s="4" t="s">
        <v>2100</v>
      </c>
      <c r="E247" s="4" t="s">
        <v>2101</v>
      </c>
      <c r="F247" s="4" t="s">
        <v>2102</v>
      </c>
      <c r="G247" s="4" t="s">
        <v>1530</v>
      </c>
      <c r="J247" s="4" t="s">
        <v>2175</v>
      </c>
    </row>
    <row r="248" spans="1:10">
      <c r="A248" s="4">
        <v>247</v>
      </c>
      <c r="B248" s="4" t="s">
        <v>1274</v>
      </c>
      <c r="C248" s="4" t="s">
        <v>100</v>
      </c>
      <c r="D248" s="4" t="s">
        <v>2103</v>
      </c>
      <c r="E248" s="4" t="s">
        <v>2104</v>
      </c>
      <c r="F248" s="4" t="s">
        <v>2105</v>
      </c>
      <c r="G248" s="4" t="s">
        <v>1378</v>
      </c>
      <c r="J248" s="4" t="s">
        <v>2175</v>
      </c>
    </row>
    <row r="249" spans="1:10">
      <c r="A249" s="4">
        <v>248</v>
      </c>
      <c r="B249" s="4" t="s">
        <v>1274</v>
      </c>
      <c r="C249" s="4" t="s">
        <v>100</v>
      </c>
      <c r="D249" s="4" t="s">
        <v>2106</v>
      </c>
      <c r="E249" s="4" t="s">
        <v>2107</v>
      </c>
      <c r="F249" s="4" t="s">
        <v>2108</v>
      </c>
      <c r="G249" s="4" t="s">
        <v>1555</v>
      </c>
      <c r="J249" s="4" t="s">
        <v>2175</v>
      </c>
    </row>
    <row r="250" spans="1:10">
      <c r="A250" s="4">
        <v>249</v>
      </c>
      <c r="B250" s="4" t="s">
        <v>1274</v>
      </c>
      <c r="C250" s="4" t="s">
        <v>100</v>
      </c>
      <c r="D250" s="4" t="s">
        <v>2109</v>
      </c>
      <c r="E250" s="4" t="s">
        <v>2110</v>
      </c>
      <c r="F250" s="4" t="s">
        <v>2111</v>
      </c>
      <c r="G250" s="4" t="s">
        <v>1643</v>
      </c>
      <c r="J250" s="4" t="s">
        <v>2175</v>
      </c>
    </row>
    <row r="251" spans="1:10">
      <c r="A251" s="4">
        <v>250</v>
      </c>
      <c r="B251" s="4" t="s">
        <v>1274</v>
      </c>
      <c r="C251" s="4" t="s">
        <v>100</v>
      </c>
      <c r="D251" s="4" t="s">
        <v>2112</v>
      </c>
      <c r="E251" s="4" t="s">
        <v>2113</v>
      </c>
      <c r="F251" s="4" t="s">
        <v>2114</v>
      </c>
      <c r="G251" s="4" t="s">
        <v>1435</v>
      </c>
      <c r="J251" s="4" t="s">
        <v>2175</v>
      </c>
    </row>
    <row r="252" spans="1:10">
      <c r="A252" s="4">
        <v>251</v>
      </c>
      <c r="B252" s="4" t="s">
        <v>1274</v>
      </c>
      <c r="C252" s="4" t="s">
        <v>100</v>
      </c>
      <c r="D252" s="4" t="s">
        <v>2115</v>
      </c>
      <c r="E252" s="4" t="s">
        <v>2116</v>
      </c>
      <c r="F252" s="4" t="s">
        <v>2117</v>
      </c>
      <c r="G252" s="4" t="s">
        <v>1403</v>
      </c>
      <c r="J252" s="4" t="s">
        <v>2175</v>
      </c>
    </row>
    <row r="253" spans="1:10">
      <c r="A253" s="4">
        <v>252</v>
      </c>
      <c r="B253" s="4" t="s">
        <v>1274</v>
      </c>
      <c r="C253" s="4" t="s">
        <v>100</v>
      </c>
      <c r="D253" s="4" t="s">
        <v>2118</v>
      </c>
      <c r="E253" s="4" t="s">
        <v>2119</v>
      </c>
      <c r="F253" s="4" t="s">
        <v>2120</v>
      </c>
      <c r="G253" s="4" t="s">
        <v>1844</v>
      </c>
      <c r="J253" s="4" t="s">
        <v>2175</v>
      </c>
    </row>
    <row r="254" spans="1:10">
      <c r="A254" s="4">
        <v>253</v>
      </c>
      <c r="B254" s="4" t="s">
        <v>1274</v>
      </c>
      <c r="C254" s="4" t="s">
        <v>100</v>
      </c>
      <c r="D254" s="4" t="s">
        <v>2121</v>
      </c>
      <c r="E254" s="4" t="s">
        <v>2122</v>
      </c>
      <c r="F254" s="4" t="s">
        <v>2123</v>
      </c>
      <c r="G254" s="4" t="s">
        <v>1526</v>
      </c>
      <c r="J254" s="4" t="s">
        <v>2175</v>
      </c>
    </row>
    <row r="255" spans="1:10">
      <c r="A255" s="4">
        <v>254</v>
      </c>
      <c r="B255" s="4" t="s">
        <v>1274</v>
      </c>
      <c r="C255" s="4" t="s">
        <v>100</v>
      </c>
      <c r="D255" s="4" t="s">
        <v>2124</v>
      </c>
      <c r="E255" s="4" t="s">
        <v>2125</v>
      </c>
      <c r="F255" s="4" t="s">
        <v>2126</v>
      </c>
      <c r="G255" s="4" t="s">
        <v>1844</v>
      </c>
      <c r="J255" s="4" t="s">
        <v>2175</v>
      </c>
    </row>
    <row r="256" spans="1:10">
      <c r="A256" s="4">
        <v>255</v>
      </c>
      <c r="B256" s="4" t="s">
        <v>1274</v>
      </c>
      <c r="C256" s="4" t="s">
        <v>100</v>
      </c>
      <c r="D256" s="4" t="s">
        <v>2127</v>
      </c>
      <c r="E256" s="4" t="s">
        <v>2128</v>
      </c>
      <c r="F256" s="4" t="s">
        <v>2129</v>
      </c>
      <c r="G256" s="4" t="s">
        <v>1407</v>
      </c>
      <c r="H256" s="4" t="s">
        <v>2130</v>
      </c>
      <c r="J256" s="4" t="s">
        <v>2175</v>
      </c>
    </row>
    <row r="257" spans="1:10">
      <c r="A257" s="4">
        <v>256</v>
      </c>
      <c r="B257" s="4" t="s">
        <v>1274</v>
      </c>
      <c r="C257" s="4" t="s">
        <v>100</v>
      </c>
      <c r="D257" s="4" t="s">
        <v>2131</v>
      </c>
      <c r="E257" s="4" t="s">
        <v>2132</v>
      </c>
      <c r="F257" s="4" t="s">
        <v>2133</v>
      </c>
      <c r="G257" s="4" t="s">
        <v>1403</v>
      </c>
      <c r="J257" s="4" t="s">
        <v>2175</v>
      </c>
    </row>
    <row r="258" spans="1:10">
      <c r="A258" s="4">
        <v>257</v>
      </c>
      <c r="B258" s="4" t="s">
        <v>1274</v>
      </c>
      <c r="C258" s="4" t="s">
        <v>100</v>
      </c>
      <c r="D258" s="4" t="s">
        <v>2134</v>
      </c>
      <c r="E258" s="4" t="s">
        <v>2135</v>
      </c>
      <c r="F258" s="4" t="s">
        <v>2136</v>
      </c>
      <c r="G258" s="4" t="s">
        <v>1407</v>
      </c>
      <c r="J258" s="4" t="s">
        <v>2175</v>
      </c>
    </row>
    <row r="259" spans="1:10">
      <c r="A259" s="4">
        <v>258</v>
      </c>
      <c r="B259" s="4" t="s">
        <v>1274</v>
      </c>
      <c r="C259" s="4" t="s">
        <v>100</v>
      </c>
      <c r="D259" s="4" t="s">
        <v>2137</v>
      </c>
      <c r="E259" s="4" t="s">
        <v>2138</v>
      </c>
      <c r="F259" s="4" t="s">
        <v>2139</v>
      </c>
      <c r="G259" s="4" t="s">
        <v>1830</v>
      </c>
      <c r="J259" s="4" t="s">
        <v>2175</v>
      </c>
    </row>
    <row r="260" spans="1:10">
      <c r="A260" s="4">
        <v>259</v>
      </c>
      <c r="B260" s="4" t="s">
        <v>1274</v>
      </c>
      <c r="C260" s="4" t="s">
        <v>100</v>
      </c>
      <c r="D260" s="4" t="s">
        <v>2140</v>
      </c>
      <c r="E260" s="4" t="s">
        <v>2141</v>
      </c>
      <c r="F260" s="4" t="s">
        <v>2142</v>
      </c>
      <c r="G260" s="4" t="s">
        <v>2096</v>
      </c>
      <c r="J260" s="4" t="s">
        <v>2175</v>
      </c>
    </row>
    <row r="261" spans="1:10">
      <c r="A261" s="4">
        <v>260</v>
      </c>
      <c r="B261" s="4" t="s">
        <v>1274</v>
      </c>
      <c r="C261" s="4" t="s">
        <v>100</v>
      </c>
      <c r="D261" s="4" t="s">
        <v>2143</v>
      </c>
      <c r="E261" s="4" t="s">
        <v>2141</v>
      </c>
      <c r="F261" s="4" t="s">
        <v>2142</v>
      </c>
      <c r="G261" s="4" t="s">
        <v>2144</v>
      </c>
      <c r="J261" s="4" t="s">
        <v>2175</v>
      </c>
    </row>
    <row r="262" spans="1:10">
      <c r="A262" s="4">
        <v>261</v>
      </c>
      <c r="B262" s="4" t="s">
        <v>1274</v>
      </c>
      <c r="C262" s="4" t="s">
        <v>100</v>
      </c>
      <c r="D262" s="4" t="s">
        <v>2145</v>
      </c>
      <c r="E262" s="4" t="s">
        <v>2146</v>
      </c>
      <c r="F262" s="4" t="s">
        <v>2147</v>
      </c>
      <c r="G262" s="4" t="s">
        <v>1296</v>
      </c>
      <c r="J262" s="4" t="s">
        <v>2175</v>
      </c>
    </row>
    <row r="263" spans="1:10">
      <c r="A263" s="4">
        <v>262</v>
      </c>
      <c r="B263" s="4" t="s">
        <v>1274</v>
      </c>
      <c r="C263" s="4" t="s">
        <v>100</v>
      </c>
      <c r="D263" s="4" t="s">
        <v>2148</v>
      </c>
      <c r="E263" s="4" t="s">
        <v>2149</v>
      </c>
      <c r="F263" s="4" t="s">
        <v>2150</v>
      </c>
      <c r="G263" s="4" t="s">
        <v>1575</v>
      </c>
      <c r="J263" s="4" t="s">
        <v>2175</v>
      </c>
    </row>
    <row r="264" spans="1:10">
      <c r="A264" s="4">
        <v>263</v>
      </c>
      <c r="B264" s="4" t="s">
        <v>1274</v>
      </c>
      <c r="C264" s="4" t="s">
        <v>100</v>
      </c>
      <c r="D264" s="4" t="s">
        <v>2151</v>
      </c>
      <c r="E264" s="4" t="s">
        <v>2152</v>
      </c>
      <c r="F264" s="4" t="s">
        <v>2153</v>
      </c>
      <c r="G264" s="4" t="s">
        <v>1308</v>
      </c>
      <c r="J264" s="4" t="s">
        <v>2175</v>
      </c>
    </row>
    <row r="265" spans="1:10">
      <c r="A265" s="4">
        <v>264</v>
      </c>
      <c r="B265" s="4" t="s">
        <v>1274</v>
      </c>
      <c r="C265" s="4" t="s">
        <v>100</v>
      </c>
      <c r="D265" s="4" t="s">
        <v>2154</v>
      </c>
      <c r="E265" s="4" t="s">
        <v>2155</v>
      </c>
      <c r="F265" s="4" t="s">
        <v>2156</v>
      </c>
      <c r="G265" s="4" t="s">
        <v>1551</v>
      </c>
      <c r="J265" s="4" t="s">
        <v>2175</v>
      </c>
    </row>
    <row r="266" spans="1:10">
      <c r="A266" s="4">
        <v>265</v>
      </c>
      <c r="B266" s="4" t="s">
        <v>1274</v>
      </c>
      <c r="C266" s="4" t="s">
        <v>100</v>
      </c>
      <c r="D266" s="4" t="s">
        <v>2157</v>
      </c>
      <c r="E266" s="4" t="s">
        <v>2158</v>
      </c>
      <c r="F266" s="4" t="s">
        <v>2159</v>
      </c>
      <c r="G266" s="4" t="s">
        <v>1412</v>
      </c>
      <c r="J266" s="4" t="s">
        <v>2175</v>
      </c>
    </row>
    <row r="267" spans="1:10">
      <c r="A267" s="4">
        <v>266</v>
      </c>
      <c r="B267" s="4" t="s">
        <v>1274</v>
      </c>
      <c r="C267" s="4" t="s">
        <v>100</v>
      </c>
      <c r="D267" s="4" t="s">
        <v>2160</v>
      </c>
      <c r="E267" s="4" t="s">
        <v>2161</v>
      </c>
      <c r="F267" s="4" t="s">
        <v>2162</v>
      </c>
      <c r="G267" s="4" t="s">
        <v>1435</v>
      </c>
      <c r="H267" s="4" t="s">
        <v>2163</v>
      </c>
      <c r="J267" s="4" t="s">
        <v>2175</v>
      </c>
    </row>
    <row r="268" spans="1:10">
      <c r="A268" s="4">
        <v>267</v>
      </c>
      <c r="B268" s="4" t="s">
        <v>1274</v>
      </c>
      <c r="C268" s="4" t="s">
        <v>100</v>
      </c>
      <c r="D268" s="4" t="s">
        <v>2164</v>
      </c>
      <c r="E268" s="4" t="s">
        <v>2165</v>
      </c>
      <c r="F268" s="4" t="s">
        <v>2166</v>
      </c>
      <c r="G268" s="4" t="s">
        <v>2167</v>
      </c>
      <c r="J268" s="4" t="s">
        <v>2175</v>
      </c>
    </row>
    <row r="269" spans="1:10">
      <c r="A269" s="4">
        <v>268</v>
      </c>
      <c r="B269" s="4" t="s">
        <v>1274</v>
      </c>
      <c r="C269" s="4" t="s">
        <v>100</v>
      </c>
      <c r="D269" s="4" t="s">
        <v>2168</v>
      </c>
      <c r="E269" s="4" t="s">
        <v>2169</v>
      </c>
      <c r="F269" s="4" t="s">
        <v>1382</v>
      </c>
      <c r="G269" s="4" t="s">
        <v>2170</v>
      </c>
      <c r="J269" s="4" t="s">
        <v>2175</v>
      </c>
    </row>
    <row r="270" spans="1:10">
      <c r="A270" s="4">
        <v>269</v>
      </c>
      <c r="B270" s="4" t="s">
        <v>1274</v>
      </c>
      <c r="C270" s="4" t="s">
        <v>100</v>
      </c>
      <c r="D270" s="4" t="s">
        <v>2171</v>
      </c>
      <c r="E270" s="4" t="s">
        <v>2172</v>
      </c>
      <c r="F270" s="4" t="s">
        <v>2173</v>
      </c>
      <c r="G270" s="4" t="s">
        <v>2174</v>
      </c>
      <c r="J270" s="4" t="s">
        <v>2175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L52"/>
  <sheetViews>
    <sheetView showGridLines="0" topLeftCell="D20" zoomScaleNormal="100" workbookViewId="0">
      <selection activeCell="F44" sqref="F44"/>
    </sheetView>
  </sheetViews>
  <sheetFormatPr defaultRowHeight="11.25"/>
  <cols>
    <col min="1" max="1" width="10.7109375" style="289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10" customFormat="1" ht="3" customHeight="1">
      <c r="A1" s="508"/>
      <c r="B1" s="509"/>
      <c r="F1" s="510">
        <v>28425154</v>
      </c>
      <c r="G1" s="511"/>
      <c r="I1" s="511"/>
    </row>
    <row r="2" spans="1:12" s="17" customFormat="1" ht="14.25">
      <c r="A2" s="288"/>
      <c r="B2" s="90"/>
      <c r="E2" s="516" t="str">
        <f>"Код шаблона: " &amp; GetCode()</f>
        <v>Код шаблона: FAS.JKH.OPEN.INFO.REQUEST.HVS</v>
      </c>
      <c r="F2" s="586"/>
      <c r="G2" s="515"/>
      <c r="H2" s="515"/>
      <c r="I2" s="515"/>
      <c r="J2" s="515"/>
      <c r="K2" s="515"/>
      <c r="L2" s="515"/>
    </row>
    <row r="3" spans="1:12" ht="14.25">
      <c r="E3" s="517" t="str">
        <f>"Версия " &amp; GetVersion()</f>
        <v>Версия 1.0.2</v>
      </c>
      <c r="F3" s="586"/>
      <c r="G3" s="42"/>
      <c r="H3" s="42"/>
      <c r="I3" s="42"/>
      <c r="J3" s="42"/>
      <c r="K3" s="42"/>
      <c r="L3" s="384"/>
    </row>
    <row r="4" spans="1:12" s="495" customFormat="1" ht="6">
      <c r="A4" s="489"/>
      <c r="B4" s="490"/>
      <c r="C4" s="491"/>
      <c r="D4" s="492"/>
      <c r="E4" s="512"/>
      <c r="F4" s="513"/>
      <c r="G4" s="514"/>
      <c r="I4" s="496"/>
    </row>
    <row r="5" spans="1:12" ht="43.5" customHeight="1">
      <c r="D5" s="22"/>
      <c r="E5" s="707" t="s">
        <v>380</v>
      </c>
      <c r="F5" s="708"/>
      <c r="G5" s="576"/>
      <c r="J5" s="426"/>
    </row>
    <row r="6" spans="1:12" s="495" customFormat="1" ht="6">
      <c r="A6" s="489"/>
      <c r="B6" s="490"/>
      <c r="C6" s="491"/>
      <c r="D6" s="492"/>
      <c r="E6" s="497"/>
      <c r="F6" s="498"/>
      <c r="G6" s="499"/>
      <c r="I6" s="496"/>
    </row>
    <row r="7" spans="1:12" ht="27">
      <c r="D7" s="22"/>
      <c r="E7" s="23" t="s">
        <v>55</v>
      </c>
      <c r="F7" s="453" t="s">
        <v>100</v>
      </c>
      <c r="G7" s="507"/>
    </row>
    <row r="8" spans="1:12" s="495" customFormat="1" ht="6">
      <c r="A8" s="489"/>
      <c r="B8" s="490"/>
      <c r="C8" s="491"/>
      <c r="D8" s="492"/>
      <c r="E8" s="493"/>
      <c r="F8" s="494"/>
      <c r="G8" s="492"/>
      <c r="I8" s="496"/>
    </row>
    <row r="9" spans="1:12" ht="27">
      <c r="D9" s="22"/>
      <c r="E9" s="23" t="s">
        <v>508</v>
      </c>
      <c r="F9" s="471" t="s">
        <v>88</v>
      </c>
      <c r="G9" s="506"/>
    </row>
    <row r="10" spans="1:12" s="495" customFormat="1" ht="6">
      <c r="A10" s="500"/>
      <c r="B10" s="490"/>
      <c r="C10" s="491"/>
      <c r="D10" s="501"/>
      <c r="E10" s="497"/>
      <c r="F10" s="502"/>
      <c r="G10" s="503"/>
      <c r="I10" s="496"/>
    </row>
    <row r="11" spans="1:12" ht="27">
      <c r="A11" s="291"/>
      <c r="D11" s="22"/>
      <c r="E11" s="81" t="s">
        <v>506</v>
      </c>
      <c r="F11" s="878" t="s">
        <v>1264</v>
      </c>
      <c r="G11" s="504"/>
    </row>
    <row r="12" spans="1:12" ht="27">
      <c r="D12" s="22"/>
      <c r="E12" s="81" t="s">
        <v>507</v>
      </c>
      <c r="F12" s="878" t="s">
        <v>1265</v>
      </c>
      <c r="G12" s="506"/>
    </row>
    <row r="13" spans="1:12" s="495" customFormat="1" ht="6">
      <c r="A13" s="500"/>
      <c r="B13" s="490"/>
      <c r="C13" s="491"/>
      <c r="D13" s="501"/>
      <c r="E13" s="497"/>
      <c r="F13" s="502"/>
      <c r="G13" s="503"/>
      <c r="I13" s="496"/>
    </row>
    <row r="14" spans="1:12" ht="27">
      <c r="D14" s="22"/>
      <c r="E14" s="81" t="s">
        <v>375</v>
      </c>
      <c r="F14" s="662" t="s">
        <v>45</v>
      </c>
      <c r="G14" s="506"/>
    </row>
    <row r="15" spans="1:12" ht="27" hidden="1">
      <c r="D15" s="22"/>
      <c r="E15" s="81" t="s">
        <v>301</v>
      </c>
      <c r="F15" s="629" t="s">
        <v>707</v>
      </c>
      <c r="G15" s="506"/>
    </row>
    <row r="16" spans="1:12" ht="27" hidden="1">
      <c r="D16" s="22"/>
      <c r="E16" s="81" t="s">
        <v>684</v>
      </c>
      <c r="F16" s="646"/>
      <c r="G16" s="506"/>
    </row>
    <row r="17" spans="1:11" ht="19.5">
      <c r="D17" s="22"/>
      <c r="E17" s="23"/>
      <c r="F17" s="645" t="s">
        <v>690</v>
      </c>
      <c r="G17" s="19"/>
    </row>
    <row r="18" spans="1:11" s="620" customFormat="1" ht="5.25" hidden="1">
      <c r="A18" s="619"/>
      <c r="B18" s="619"/>
      <c r="D18" s="621"/>
      <c r="E18" s="618"/>
      <c r="F18" s="622"/>
      <c r="G18" s="621"/>
      <c r="I18" s="623"/>
    </row>
    <row r="19" spans="1:11" ht="27">
      <c r="D19" s="22"/>
      <c r="E19" s="81" t="s">
        <v>661</v>
      </c>
      <c r="F19" s="663" t="s">
        <v>707</v>
      </c>
      <c r="G19" s="506"/>
    </row>
    <row r="20" spans="1:11" ht="27">
      <c r="D20" s="22"/>
      <c r="E20" s="81" t="s">
        <v>662</v>
      </c>
      <c r="F20" s="662" t="s">
        <v>2177</v>
      </c>
      <c r="G20" s="506"/>
    </row>
    <row r="21" spans="1:11" s="620" customFormat="1" ht="5.25" hidden="1">
      <c r="A21" s="619"/>
      <c r="B21" s="619"/>
      <c r="D21" s="621"/>
      <c r="E21" s="618"/>
      <c r="F21" s="637"/>
      <c r="G21" s="621"/>
      <c r="I21" s="623"/>
    </row>
    <row r="22" spans="1:11" s="640" customFormat="1" ht="19.5" hidden="1">
      <c r="A22" s="643"/>
      <c r="B22" s="90"/>
      <c r="C22" s="638"/>
      <c r="D22" s="641"/>
      <c r="E22" s="642"/>
      <c r="F22" s="647" t="s">
        <v>691</v>
      </c>
      <c r="G22" s="639"/>
      <c r="I22" s="54"/>
    </row>
    <row r="23" spans="1:11" s="620" customFormat="1" ht="5.25" hidden="1">
      <c r="A23" s="619"/>
      <c r="B23" s="619"/>
      <c r="D23" s="621"/>
      <c r="E23" s="618"/>
      <c r="F23" s="622"/>
      <c r="G23" s="621"/>
      <c r="I23" s="623"/>
    </row>
    <row r="24" spans="1:11" s="640" customFormat="1" ht="27" hidden="1">
      <c r="A24" s="643"/>
      <c r="B24" s="90"/>
      <c r="C24" s="638"/>
      <c r="D24" s="641"/>
      <c r="E24" s="648" t="s">
        <v>692</v>
      </c>
      <c r="F24" s="646"/>
      <c r="G24" s="644"/>
      <c r="I24" s="54"/>
    </row>
    <row r="25" spans="1:11" s="640" customFormat="1" ht="27" hidden="1">
      <c r="A25" s="643"/>
      <c r="B25" s="90"/>
      <c r="C25" s="638"/>
      <c r="D25" s="641"/>
      <c r="E25" s="648" t="s">
        <v>693</v>
      </c>
      <c r="F25" s="654"/>
      <c r="G25" s="644"/>
      <c r="I25" s="54"/>
    </row>
    <row r="26" spans="1:11" s="620" customFormat="1" ht="5.25" hidden="1">
      <c r="A26" s="619"/>
      <c r="B26" s="619"/>
      <c r="D26" s="621"/>
      <c r="E26" s="618"/>
      <c r="F26" s="637"/>
      <c r="G26" s="621"/>
      <c r="I26" s="623"/>
    </row>
    <row r="27" spans="1:11" s="495" customFormat="1" ht="35.1" customHeight="1">
      <c r="A27" s="500"/>
      <c r="B27" s="490"/>
      <c r="C27" s="491"/>
      <c r="D27" s="501"/>
      <c r="E27" s="497"/>
      <c r="F27" s="502"/>
      <c r="G27" s="503"/>
      <c r="I27" s="496"/>
    </row>
    <row r="28" spans="1:11" ht="27">
      <c r="D28" s="22"/>
      <c r="E28" s="81" t="s">
        <v>173</v>
      </c>
      <c r="F28" s="471" t="s">
        <v>88</v>
      </c>
      <c r="G28" s="506"/>
    </row>
    <row r="29" spans="1:11" ht="27">
      <c r="C29" s="26"/>
      <c r="D29" s="27"/>
      <c r="E29" s="28" t="s">
        <v>82</v>
      </c>
      <c r="F29" s="454" t="s">
        <v>2019</v>
      </c>
      <c r="G29" s="505"/>
      <c r="K29" s="21" t="s">
        <v>671</v>
      </c>
    </row>
    <row r="30" spans="1:11" ht="27" hidden="1">
      <c r="C30" s="26"/>
      <c r="D30" s="27"/>
      <c r="E30" s="51" t="s">
        <v>206</v>
      </c>
      <c r="F30" s="455"/>
      <c r="G30" s="505"/>
    </row>
    <row r="31" spans="1:11" ht="27">
      <c r="C31" s="26"/>
      <c r="D31" s="27"/>
      <c r="E31" s="28" t="s">
        <v>56</v>
      </c>
      <c r="F31" s="454" t="s">
        <v>2020</v>
      </c>
      <c r="G31" s="505"/>
    </row>
    <row r="32" spans="1:11" ht="27">
      <c r="C32" s="26"/>
      <c r="D32" s="27"/>
      <c r="E32" s="28" t="s">
        <v>57</v>
      </c>
      <c r="F32" s="454" t="s">
        <v>2021</v>
      </c>
      <c r="G32" s="505"/>
      <c r="H32" s="29"/>
    </row>
    <row r="33" spans="1:9" s="495" customFormat="1" ht="6">
      <c r="A33" s="500"/>
      <c r="B33" s="490"/>
      <c r="C33" s="491"/>
      <c r="D33" s="501"/>
      <c r="E33" s="497"/>
      <c r="F33" s="502"/>
      <c r="G33" s="503"/>
      <c r="I33" s="496"/>
    </row>
    <row r="34" spans="1:9" ht="27">
      <c r="A34" s="290"/>
      <c r="D34" s="24"/>
      <c r="E34" s="81" t="s">
        <v>246</v>
      </c>
      <c r="F34" s="664" t="s">
        <v>207</v>
      </c>
      <c r="G34" s="504"/>
    </row>
    <row r="35" spans="1:9" s="495" customFormat="1" ht="6" hidden="1">
      <c r="A35" s="489"/>
      <c r="B35" s="490"/>
      <c r="C35" s="491"/>
      <c r="D35" s="492"/>
      <c r="E35" s="493"/>
      <c r="F35" s="494"/>
      <c r="G35" s="492"/>
      <c r="I35" s="496"/>
    </row>
    <row r="36" spans="1:9" s="635" customFormat="1" ht="5.25" hidden="1">
      <c r="A36" s="630"/>
      <c r="B36" s="509"/>
      <c r="C36" s="631"/>
      <c r="D36" s="632"/>
      <c r="E36" s="633"/>
      <c r="F36" s="634"/>
      <c r="G36" s="632"/>
      <c r="I36" s="511"/>
    </row>
    <row r="37" spans="1:9" s="495" customFormat="1" ht="6">
      <c r="A37" s="500"/>
      <c r="B37" s="490"/>
      <c r="C37" s="491"/>
      <c r="D37" s="501"/>
      <c r="E37" s="497"/>
      <c r="F37" s="502"/>
      <c r="G37" s="503"/>
      <c r="I37" s="496"/>
    </row>
    <row r="38" spans="1:9" ht="27">
      <c r="A38" s="292"/>
      <c r="B38" s="92"/>
      <c r="D38" s="31"/>
      <c r="E38" s="30" t="s">
        <v>583</v>
      </c>
      <c r="F38" s="662" t="s">
        <v>2178</v>
      </c>
      <c r="G38" s="504"/>
    </row>
    <row r="39" spans="1:9" ht="27">
      <c r="A39" s="292"/>
      <c r="B39" s="92"/>
      <c r="D39" s="31"/>
      <c r="E39" s="40" t="s">
        <v>584</v>
      </c>
      <c r="F39" s="662" t="s">
        <v>2179</v>
      </c>
      <c r="G39" s="504"/>
    </row>
    <row r="40" spans="1:9" ht="19.5">
      <c r="D40" s="22"/>
      <c r="E40" s="23"/>
      <c r="F40" s="589" t="s">
        <v>616</v>
      </c>
      <c r="G40" s="19"/>
    </row>
    <row r="41" spans="1:9" ht="27">
      <c r="A41" s="292"/>
      <c r="D41" s="19"/>
      <c r="E41" s="587" t="s">
        <v>90</v>
      </c>
      <c r="F41" s="666" t="s">
        <v>2180</v>
      </c>
      <c r="G41" s="504"/>
    </row>
    <row r="42" spans="1:9" ht="27">
      <c r="A42" s="292"/>
      <c r="B42" s="92"/>
      <c r="D42" s="31"/>
      <c r="E42" s="587" t="s">
        <v>91</v>
      </c>
      <c r="F42" s="666" t="s">
        <v>2181</v>
      </c>
      <c r="G42" s="504"/>
    </row>
    <row r="43" spans="1:9" ht="27">
      <c r="A43" s="292"/>
      <c r="B43" s="92"/>
      <c r="D43" s="31"/>
      <c r="E43" s="587" t="s">
        <v>617</v>
      </c>
      <c r="F43" s="666" t="s">
        <v>2182</v>
      </c>
      <c r="G43" s="504"/>
    </row>
    <row r="44" spans="1:9" ht="27">
      <c r="D44" s="22"/>
      <c r="E44" s="588" t="s">
        <v>618</v>
      </c>
      <c r="F44" s="666" t="s">
        <v>2183</v>
      </c>
      <c r="G44" s="506"/>
    </row>
    <row r="45" spans="1:9" ht="20.100000000000001" customHeight="1">
      <c r="A45" s="292"/>
      <c r="D45" s="19"/>
      <c r="F45" s="205"/>
      <c r="G45" s="25"/>
    </row>
    <row r="46" spans="1:9" ht="19.5">
      <c r="A46" s="292"/>
      <c r="B46" s="92"/>
      <c r="D46" s="31"/>
      <c r="E46" s="30"/>
      <c r="F46" s="206"/>
      <c r="G46" s="25"/>
    </row>
    <row r="47" spans="1:9" ht="19.5">
      <c r="A47" s="292"/>
      <c r="B47" s="92"/>
      <c r="D47" s="31"/>
      <c r="E47" s="30"/>
      <c r="F47" s="206"/>
      <c r="G47" s="25"/>
    </row>
    <row r="48" spans="1:9" ht="19.5">
      <c r="A48" s="292"/>
      <c r="B48" s="92"/>
      <c r="D48" s="31"/>
      <c r="E48" s="40"/>
      <c r="F48" s="206"/>
      <c r="G48" s="25"/>
    </row>
    <row r="49" spans="1:9" ht="19.5">
      <c r="A49" s="292"/>
      <c r="B49" s="92"/>
      <c r="D49" s="31"/>
      <c r="E49" s="30"/>
      <c r="F49" s="206"/>
      <c r="G49" s="25"/>
    </row>
    <row r="52" spans="1:9">
      <c r="E52" s="709"/>
      <c r="F52" s="709"/>
      <c r="G52" s="709"/>
      <c r="H52" s="709"/>
      <c r="I52" s="709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4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79"/>
  <sheetViews>
    <sheetView showGridLines="0" zoomScaleNormal="100" workbookViewId="0"/>
  </sheetViews>
  <sheetFormatPr defaultRowHeight="11.25"/>
  <sheetData>
    <row r="1" spans="1:4">
      <c r="A1" t="s">
        <v>1260</v>
      </c>
      <c r="B1" t="s">
        <v>551</v>
      </c>
      <c r="C1" t="s">
        <v>552</v>
      </c>
      <c r="D1" t="s">
        <v>1259</v>
      </c>
    </row>
    <row r="2" spans="1:4">
      <c r="A2">
        <v>1</v>
      </c>
      <c r="B2" t="s">
        <v>708</v>
      </c>
      <c r="C2" t="s">
        <v>708</v>
      </c>
      <c r="D2" t="s">
        <v>709</v>
      </c>
    </row>
    <row r="3" spans="1:4">
      <c r="A3">
        <v>2</v>
      </c>
      <c r="B3" t="s">
        <v>708</v>
      </c>
      <c r="C3" t="s">
        <v>710</v>
      </c>
      <c r="D3" t="s">
        <v>711</v>
      </c>
    </row>
    <row r="4" spans="1:4">
      <c r="A4">
        <v>3</v>
      </c>
      <c r="B4" t="s">
        <v>708</v>
      </c>
      <c r="C4" t="s">
        <v>712</v>
      </c>
      <c r="D4" t="s">
        <v>713</v>
      </c>
    </row>
    <row r="5" spans="1:4">
      <c r="A5">
        <v>4</v>
      </c>
      <c r="B5" t="s">
        <v>708</v>
      </c>
      <c r="C5" t="s">
        <v>714</v>
      </c>
      <c r="D5" t="s">
        <v>715</v>
      </c>
    </row>
    <row r="6" spans="1:4">
      <c r="A6">
        <v>5</v>
      </c>
      <c r="B6" t="s">
        <v>708</v>
      </c>
      <c r="C6" t="s">
        <v>716</v>
      </c>
      <c r="D6" t="s">
        <v>717</v>
      </c>
    </row>
    <row r="7" spans="1:4">
      <c r="A7">
        <v>6</v>
      </c>
      <c r="B7" t="s">
        <v>708</v>
      </c>
      <c r="C7" t="s">
        <v>718</v>
      </c>
      <c r="D7" t="s">
        <v>719</v>
      </c>
    </row>
    <row r="8" spans="1:4">
      <c r="A8">
        <v>7</v>
      </c>
      <c r="B8" t="s">
        <v>708</v>
      </c>
      <c r="C8" t="s">
        <v>720</v>
      </c>
      <c r="D8" t="s">
        <v>721</v>
      </c>
    </row>
    <row r="9" spans="1:4">
      <c r="A9">
        <v>8</v>
      </c>
      <c r="B9" t="s">
        <v>708</v>
      </c>
      <c r="C9" t="s">
        <v>722</v>
      </c>
      <c r="D9" t="s">
        <v>723</v>
      </c>
    </row>
    <row r="10" spans="1:4">
      <c r="A10">
        <v>9</v>
      </c>
      <c r="B10" t="s">
        <v>708</v>
      </c>
      <c r="C10" t="s">
        <v>724</v>
      </c>
      <c r="D10" t="s">
        <v>725</v>
      </c>
    </row>
    <row r="11" spans="1:4">
      <c r="A11">
        <v>10</v>
      </c>
      <c r="B11" t="s">
        <v>726</v>
      </c>
      <c r="C11" t="s">
        <v>728</v>
      </c>
      <c r="D11" t="s">
        <v>729</v>
      </c>
    </row>
    <row r="12" spans="1:4">
      <c r="A12">
        <v>11</v>
      </c>
      <c r="B12" t="s">
        <v>726</v>
      </c>
      <c r="C12" t="s">
        <v>726</v>
      </c>
      <c r="D12" t="s">
        <v>727</v>
      </c>
    </row>
    <row r="13" spans="1:4">
      <c r="A13">
        <v>12</v>
      </c>
      <c r="B13" t="s">
        <v>726</v>
      </c>
      <c r="C13" t="s">
        <v>730</v>
      </c>
      <c r="D13" t="s">
        <v>731</v>
      </c>
    </row>
    <row r="14" spans="1:4">
      <c r="A14">
        <v>13</v>
      </c>
      <c r="B14" t="s">
        <v>726</v>
      </c>
      <c r="C14" t="s">
        <v>732</v>
      </c>
      <c r="D14" t="s">
        <v>733</v>
      </c>
    </row>
    <row r="15" spans="1:4">
      <c r="A15">
        <v>14</v>
      </c>
      <c r="B15" t="s">
        <v>726</v>
      </c>
      <c r="C15" t="s">
        <v>734</v>
      </c>
      <c r="D15" t="s">
        <v>735</v>
      </c>
    </row>
    <row r="16" spans="1:4">
      <c r="A16">
        <v>15</v>
      </c>
      <c r="B16" t="s">
        <v>726</v>
      </c>
      <c r="C16" t="s">
        <v>736</v>
      </c>
      <c r="D16" t="s">
        <v>737</v>
      </c>
    </row>
    <row r="17" spans="1:4">
      <c r="A17">
        <v>16</v>
      </c>
      <c r="B17" t="s">
        <v>726</v>
      </c>
      <c r="C17" t="s">
        <v>738</v>
      </c>
      <c r="D17" t="s">
        <v>739</v>
      </c>
    </row>
    <row r="18" spans="1:4">
      <c r="A18">
        <v>17</v>
      </c>
      <c r="B18" t="s">
        <v>726</v>
      </c>
      <c r="C18" t="s">
        <v>740</v>
      </c>
      <c r="D18" t="s">
        <v>741</v>
      </c>
    </row>
    <row r="19" spans="1:4">
      <c r="A19">
        <v>18</v>
      </c>
      <c r="B19" t="s">
        <v>726</v>
      </c>
      <c r="C19" t="s">
        <v>742</v>
      </c>
      <c r="D19" t="s">
        <v>743</v>
      </c>
    </row>
    <row r="20" spans="1:4">
      <c r="A20">
        <v>19</v>
      </c>
      <c r="B20" t="s">
        <v>726</v>
      </c>
      <c r="C20" t="s">
        <v>744</v>
      </c>
      <c r="D20" t="s">
        <v>745</v>
      </c>
    </row>
    <row r="21" spans="1:4">
      <c r="A21">
        <v>20</v>
      </c>
      <c r="B21" t="s">
        <v>726</v>
      </c>
      <c r="C21" t="s">
        <v>746</v>
      </c>
      <c r="D21" t="s">
        <v>747</v>
      </c>
    </row>
    <row r="22" spans="1:4">
      <c r="A22">
        <v>21</v>
      </c>
      <c r="B22" t="s">
        <v>726</v>
      </c>
      <c r="C22" t="s">
        <v>748</v>
      </c>
      <c r="D22" t="s">
        <v>749</v>
      </c>
    </row>
    <row r="23" spans="1:4">
      <c r="A23">
        <v>22</v>
      </c>
      <c r="B23" t="s">
        <v>726</v>
      </c>
      <c r="C23" t="s">
        <v>750</v>
      </c>
      <c r="D23" t="s">
        <v>751</v>
      </c>
    </row>
    <row r="24" spans="1:4">
      <c r="A24">
        <v>23</v>
      </c>
      <c r="B24" t="s">
        <v>726</v>
      </c>
      <c r="C24" t="s">
        <v>752</v>
      </c>
      <c r="D24" t="s">
        <v>753</v>
      </c>
    </row>
    <row r="25" spans="1:4">
      <c r="A25">
        <v>24</v>
      </c>
      <c r="B25" t="s">
        <v>754</v>
      </c>
      <c r="C25" t="s">
        <v>754</v>
      </c>
      <c r="D25" t="s">
        <v>755</v>
      </c>
    </row>
    <row r="26" spans="1:4">
      <c r="A26">
        <v>25</v>
      </c>
      <c r="B26" t="s">
        <v>756</v>
      </c>
      <c r="C26" t="s">
        <v>756</v>
      </c>
      <c r="D26" t="s">
        <v>757</v>
      </c>
    </row>
    <row r="27" spans="1:4">
      <c r="A27">
        <v>26</v>
      </c>
      <c r="B27" t="s">
        <v>758</v>
      </c>
      <c r="C27" t="s">
        <v>758</v>
      </c>
      <c r="D27" t="s">
        <v>759</v>
      </c>
    </row>
    <row r="28" spans="1:4">
      <c r="A28">
        <v>27</v>
      </c>
      <c r="B28" t="s">
        <v>758</v>
      </c>
      <c r="C28" t="s">
        <v>760</v>
      </c>
      <c r="D28" t="s">
        <v>761</v>
      </c>
    </row>
    <row r="29" spans="1:4">
      <c r="A29">
        <v>28</v>
      </c>
      <c r="B29" t="s">
        <v>758</v>
      </c>
      <c r="C29" t="s">
        <v>762</v>
      </c>
      <c r="D29" t="s">
        <v>763</v>
      </c>
    </row>
    <row r="30" spans="1:4">
      <c r="A30">
        <v>29</v>
      </c>
      <c r="B30" t="s">
        <v>758</v>
      </c>
      <c r="C30" t="s">
        <v>764</v>
      </c>
      <c r="D30" t="s">
        <v>765</v>
      </c>
    </row>
    <row r="31" spans="1:4">
      <c r="A31">
        <v>30</v>
      </c>
      <c r="B31" t="s">
        <v>758</v>
      </c>
      <c r="C31" t="s">
        <v>766</v>
      </c>
      <c r="D31" t="s">
        <v>767</v>
      </c>
    </row>
    <row r="32" spans="1:4">
      <c r="A32">
        <v>31</v>
      </c>
      <c r="B32" t="s">
        <v>758</v>
      </c>
      <c r="C32" t="s">
        <v>768</v>
      </c>
      <c r="D32" t="s">
        <v>769</v>
      </c>
    </row>
    <row r="33" spans="1:4">
      <c r="A33">
        <v>32</v>
      </c>
      <c r="B33" t="s">
        <v>758</v>
      </c>
      <c r="C33" t="s">
        <v>770</v>
      </c>
      <c r="D33" t="s">
        <v>771</v>
      </c>
    </row>
    <row r="34" spans="1:4">
      <c r="A34">
        <v>33</v>
      </c>
      <c r="B34" t="s">
        <v>772</v>
      </c>
      <c r="C34" t="s">
        <v>772</v>
      </c>
      <c r="D34" t="s">
        <v>773</v>
      </c>
    </row>
    <row r="35" spans="1:4">
      <c r="A35">
        <v>34</v>
      </c>
      <c r="B35" t="s">
        <v>772</v>
      </c>
      <c r="C35" t="s">
        <v>774</v>
      </c>
      <c r="D35" t="s">
        <v>775</v>
      </c>
    </row>
    <row r="36" spans="1:4">
      <c r="A36">
        <v>35</v>
      </c>
      <c r="B36" t="s">
        <v>772</v>
      </c>
      <c r="C36" t="s">
        <v>776</v>
      </c>
      <c r="D36" t="s">
        <v>777</v>
      </c>
    </row>
    <row r="37" spans="1:4">
      <c r="A37">
        <v>36</v>
      </c>
      <c r="B37" t="s">
        <v>772</v>
      </c>
      <c r="C37" t="s">
        <v>778</v>
      </c>
      <c r="D37" t="s">
        <v>779</v>
      </c>
    </row>
    <row r="38" spans="1:4">
      <c r="A38">
        <v>37</v>
      </c>
      <c r="B38" t="s">
        <v>772</v>
      </c>
      <c r="C38" t="s">
        <v>780</v>
      </c>
      <c r="D38" t="s">
        <v>781</v>
      </c>
    </row>
    <row r="39" spans="1:4">
      <c r="A39">
        <v>38</v>
      </c>
      <c r="B39" t="s">
        <v>782</v>
      </c>
      <c r="C39" t="s">
        <v>782</v>
      </c>
      <c r="D39" t="s">
        <v>783</v>
      </c>
    </row>
    <row r="40" spans="1:4">
      <c r="A40">
        <v>39</v>
      </c>
      <c r="B40" t="s">
        <v>784</v>
      </c>
      <c r="C40" t="s">
        <v>784</v>
      </c>
      <c r="D40" t="s">
        <v>785</v>
      </c>
    </row>
    <row r="41" spans="1:4">
      <c r="A41">
        <v>40</v>
      </c>
      <c r="B41" t="s">
        <v>786</v>
      </c>
      <c r="C41" t="s">
        <v>788</v>
      </c>
      <c r="D41" t="s">
        <v>789</v>
      </c>
    </row>
    <row r="42" spans="1:4">
      <c r="A42">
        <v>41</v>
      </c>
      <c r="B42" t="s">
        <v>786</v>
      </c>
      <c r="C42" t="s">
        <v>786</v>
      </c>
      <c r="D42" t="s">
        <v>787</v>
      </c>
    </row>
    <row r="43" spans="1:4">
      <c r="A43">
        <v>42</v>
      </c>
      <c r="B43" t="s">
        <v>786</v>
      </c>
      <c r="C43" t="s">
        <v>790</v>
      </c>
      <c r="D43" t="s">
        <v>791</v>
      </c>
    </row>
    <row r="44" spans="1:4">
      <c r="A44">
        <v>43</v>
      </c>
      <c r="B44" t="s">
        <v>786</v>
      </c>
      <c r="C44" t="s">
        <v>792</v>
      </c>
      <c r="D44" t="s">
        <v>793</v>
      </c>
    </row>
    <row r="45" spans="1:4">
      <c r="A45">
        <v>44</v>
      </c>
      <c r="B45" t="s">
        <v>786</v>
      </c>
      <c r="C45" t="s">
        <v>794</v>
      </c>
      <c r="D45" t="s">
        <v>795</v>
      </c>
    </row>
    <row r="46" spans="1:4">
      <c r="A46">
        <v>45</v>
      </c>
      <c r="B46" t="s">
        <v>786</v>
      </c>
      <c r="C46" t="s">
        <v>796</v>
      </c>
      <c r="D46" t="s">
        <v>797</v>
      </c>
    </row>
    <row r="47" spans="1:4">
      <c r="A47">
        <v>46</v>
      </c>
      <c r="B47" t="s">
        <v>786</v>
      </c>
      <c r="C47" t="s">
        <v>798</v>
      </c>
      <c r="D47" t="s">
        <v>799</v>
      </c>
    </row>
    <row r="48" spans="1:4">
      <c r="A48">
        <v>47</v>
      </c>
      <c r="B48" t="s">
        <v>800</v>
      </c>
      <c r="C48" t="s">
        <v>802</v>
      </c>
      <c r="D48" t="s">
        <v>803</v>
      </c>
    </row>
    <row r="49" spans="1:4">
      <c r="A49">
        <v>48</v>
      </c>
      <c r="B49" t="s">
        <v>800</v>
      </c>
      <c r="C49" t="s">
        <v>800</v>
      </c>
      <c r="D49" t="s">
        <v>801</v>
      </c>
    </row>
    <row r="50" spans="1:4">
      <c r="A50">
        <v>49</v>
      </c>
      <c r="B50" t="s">
        <v>800</v>
      </c>
      <c r="C50" t="s">
        <v>804</v>
      </c>
      <c r="D50" t="s">
        <v>805</v>
      </c>
    </row>
    <row r="51" spans="1:4">
      <c r="A51">
        <v>50</v>
      </c>
      <c r="B51" t="s">
        <v>800</v>
      </c>
      <c r="C51" t="s">
        <v>806</v>
      </c>
      <c r="D51" t="s">
        <v>807</v>
      </c>
    </row>
    <row r="52" spans="1:4">
      <c r="A52">
        <v>51</v>
      </c>
      <c r="B52" t="s">
        <v>800</v>
      </c>
      <c r="C52" t="s">
        <v>808</v>
      </c>
      <c r="D52" t="s">
        <v>809</v>
      </c>
    </row>
    <row r="53" spans="1:4">
      <c r="A53">
        <v>52</v>
      </c>
      <c r="B53" t="s">
        <v>800</v>
      </c>
      <c r="C53" t="s">
        <v>810</v>
      </c>
      <c r="D53" t="s">
        <v>811</v>
      </c>
    </row>
    <row r="54" spans="1:4">
      <c r="A54">
        <v>53</v>
      </c>
      <c r="B54" t="s">
        <v>800</v>
      </c>
      <c r="C54" t="s">
        <v>812</v>
      </c>
      <c r="D54" t="s">
        <v>813</v>
      </c>
    </row>
    <row r="55" spans="1:4">
      <c r="A55">
        <v>54</v>
      </c>
      <c r="B55" t="s">
        <v>814</v>
      </c>
      <c r="C55" t="s">
        <v>814</v>
      </c>
      <c r="D55" t="s">
        <v>815</v>
      </c>
    </row>
    <row r="56" spans="1:4">
      <c r="A56">
        <v>55</v>
      </c>
      <c r="B56" t="s">
        <v>814</v>
      </c>
      <c r="C56" t="s">
        <v>816</v>
      </c>
      <c r="D56" t="s">
        <v>817</v>
      </c>
    </row>
    <row r="57" spans="1:4">
      <c r="A57">
        <v>56</v>
      </c>
      <c r="B57" t="s">
        <v>814</v>
      </c>
      <c r="C57" t="s">
        <v>818</v>
      </c>
      <c r="D57" t="s">
        <v>819</v>
      </c>
    </row>
    <row r="58" spans="1:4">
      <c r="A58">
        <v>57</v>
      </c>
      <c r="B58" t="s">
        <v>814</v>
      </c>
      <c r="C58" t="s">
        <v>820</v>
      </c>
      <c r="D58" t="s">
        <v>821</v>
      </c>
    </row>
    <row r="59" spans="1:4">
      <c r="A59">
        <v>58</v>
      </c>
      <c r="B59" t="s">
        <v>814</v>
      </c>
      <c r="C59" t="s">
        <v>822</v>
      </c>
      <c r="D59" t="s">
        <v>823</v>
      </c>
    </row>
    <row r="60" spans="1:4">
      <c r="A60">
        <v>59</v>
      </c>
      <c r="B60" t="s">
        <v>814</v>
      </c>
      <c r="C60" t="s">
        <v>824</v>
      </c>
      <c r="D60" t="s">
        <v>825</v>
      </c>
    </row>
    <row r="61" spans="1:4">
      <c r="A61">
        <v>60</v>
      </c>
      <c r="B61" t="s">
        <v>814</v>
      </c>
      <c r="C61" t="s">
        <v>826</v>
      </c>
      <c r="D61" t="s">
        <v>827</v>
      </c>
    </row>
    <row r="62" spans="1:4">
      <c r="A62">
        <v>61</v>
      </c>
      <c r="B62" t="s">
        <v>814</v>
      </c>
      <c r="C62" t="s">
        <v>828</v>
      </c>
      <c r="D62" t="s">
        <v>829</v>
      </c>
    </row>
    <row r="63" spans="1:4">
      <c r="A63">
        <v>62</v>
      </c>
      <c r="B63" t="s">
        <v>814</v>
      </c>
      <c r="C63" t="s">
        <v>830</v>
      </c>
      <c r="D63" t="s">
        <v>831</v>
      </c>
    </row>
    <row r="64" spans="1:4">
      <c r="A64">
        <v>63</v>
      </c>
      <c r="B64" t="s">
        <v>814</v>
      </c>
      <c r="C64" t="s">
        <v>832</v>
      </c>
      <c r="D64" t="s">
        <v>833</v>
      </c>
    </row>
    <row r="65" spans="1:4">
      <c r="A65">
        <v>64</v>
      </c>
      <c r="B65" t="s">
        <v>834</v>
      </c>
      <c r="C65" t="s">
        <v>836</v>
      </c>
      <c r="D65" t="s">
        <v>837</v>
      </c>
    </row>
    <row r="66" spans="1:4">
      <c r="A66">
        <v>65</v>
      </c>
      <c r="B66" t="s">
        <v>834</v>
      </c>
      <c r="C66" t="s">
        <v>838</v>
      </c>
      <c r="D66" t="s">
        <v>839</v>
      </c>
    </row>
    <row r="67" spans="1:4">
      <c r="A67">
        <v>66</v>
      </c>
      <c r="B67" t="s">
        <v>834</v>
      </c>
      <c r="C67" t="s">
        <v>840</v>
      </c>
      <c r="D67" t="s">
        <v>841</v>
      </c>
    </row>
    <row r="68" spans="1:4">
      <c r="A68">
        <v>67</v>
      </c>
      <c r="B68" t="s">
        <v>834</v>
      </c>
      <c r="C68" t="s">
        <v>834</v>
      </c>
      <c r="D68" t="s">
        <v>835</v>
      </c>
    </row>
    <row r="69" spans="1:4">
      <c r="A69">
        <v>68</v>
      </c>
      <c r="B69" t="s">
        <v>834</v>
      </c>
      <c r="C69" t="s">
        <v>842</v>
      </c>
      <c r="D69" t="s">
        <v>843</v>
      </c>
    </row>
    <row r="70" spans="1:4">
      <c r="A70">
        <v>69</v>
      </c>
      <c r="B70" t="s">
        <v>834</v>
      </c>
      <c r="C70" t="s">
        <v>844</v>
      </c>
      <c r="D70" t="s">
        <v>845</v>
      </c>
    </row>
    <row r="71" spans="1:4">
      <c r="A71">
        <v>70</v>
      </c>
      <c r="B71" t="s">
        <v>834</v>
      </c>
      <c r="C71" t="s">
        <v>846</v>
      </c>
      <c r="D71" t="s">
        <v>847</v>
      </c>
    </row>
    <row r="72" spans="1:4">
      <c r="A72">
        <v>71</v>
      </c>
      <c r="B72" t="s">
        <v>834</v>
      </c>
      <c r="C72" t="s">
        <v>848</v>
      </c>
      <c r="D72" t="s">
        <v>849</v>
      </c>
    </row>
    <row r="73" spans="1:4">
      <c r="A73">
        <v>72</v>
      </c>
      <c r="B73" t="s">
        <v>834</v>
      </c>
      <c r="C73" t="s">
        <v>850</v>
      </c>
      <c r="D73" t="s">
        <v>851</v>
      </c>
    </row>
    <row r="74" spans="1:4">
      <c r="A74">
        <v>73</v>
      </c>
      <c r="B74" t="s">
        <v>834</v>
      </c>
      <c r="C74" t="s">
        <v>852</v>
      </c>
      <c r="D74" t="s">
        <v>853</v>
      </c>
    </row>
    <row r="75" spans="1:4">
      <c r="A75">
        <v>74</v>
      </c>
      <c r="B75" t="s">
        <v>854</v>
      </c>
      <c r="C75" t="s">
        <v>854</v>
      </c>
      <c r="D75" t="s">
        <v>855</v>
      </c>
    </row>
    <row r="76" spans="1:4">
      <c r="A76">
        <v>75</v>
      </c>
      <c r="B76" t="s">
        <v>854</v>
      </c>
      <c r="C76" t="s">
        <v>856</v>
      </c>
      <c r="D76" t="s">
        <v>857</v>
      </c>
    </row>
    <row r="77" spans="1:4">
      <c r="A77">
        <v>76</v>
      </c>
      <c r="B77" t="s">
        <v>854</v>
      </c>
      <c r="C77" t="s">
        <v>858</v>
      </c>
      <c r="D77" t="s">
        <v>859</v>
      </c>
    </row>
    <row r="78" spans="1:4">
      <c r="A78">
        <v>77</v>
      </c>
      <c r="B78" t="s">
        <v>854</v>
      </c>
      <c r="C78" t="s">
        <v>860</v>
      </c>
      <c r="D78" t="s">
        <v>861</v>
      </c>
    </row>
    <row r="79" spans="1:4">
      <c r="A79">
        <v>78</v>
      </c>
      <c r="B79" t="s">
        <v>854</v>
      </c>
      <c r="C79" t="s">
        <v>862</v>
      </c>
      <c r="D79" t="s">
        <v>863</v>
      </c>
    </row>
    <row r="80" spans="1:4">
      <c r="A80">
        <v>79</v>
      </c>
      <c r="B80" t="s">
        <v>854</v>
      </c>
      <c r="C80" t="s">
        <v>864</v>
      </c>
      <c r="D80" t="s">
        <v>865</v>
      </c>
    </row>
    <row r="81" spans="1:4">
      <c r="A81">
        <v>80</v>
      </c>
      <c r="B81" t="s">
        <v>854</v>
      </c>
      <c r="C81" t="s">
        <v>866</v>
      </c>
      <c r="D81" t="s">
        <v>867</v>
      </c>
    </row>
    <row r="82" spans="1:4">
      <c r="A82">
        <v>81</v>
      </c>
      <c r="B82" t="s">
        <v>854</v>
      </c>
      <c r="C82" t="s">
        <v>868</v>
      </c>
      <c r="D82" t="s">
        <v>869</v>
      </c>
    </row>
    <row r="83" spans="1:4">
      <c r="A83">
        <v>82</v>
      </c>
      <c r="B83" t="s">
        <v>854</v>
      </c>
      <c r="C83" t="s">
        <v>870</v>
      </c>
      <c r="D83" t="s">
        <v>871</v>
      </c>
    </row>
    <row r="84" spans="1:4">
      <c r="A84">
        <v>83</v>
      </c>
      <c r="B84" t="s">
        <v>854</v>
      </c>
      <c r="C84" t="s">
        <v>872</v>
      </c>
      <c r="D84" t="s">
        <v>873</v>
      </c>
    </row>
    <row r="85" spans="1:4">
      <c r="A85">
        <v>84</v>
      </c>
      <c r="B85" t="s">
        <v>854</v>
      </c>
      <c r="C85" t="s">
        <v>874</v>
      </c>
      <c r="D85" t="s">
        <v>875</v>
      </c>
    </row>
    <row r="86" spans="1:4">
      <c r="A86">
        <v>85</v>
      </c>
      <c r="B86" t="s">
        <v>854</v>
      </c>
      <c r="C86" t="s">
        <v>876</v>
      </c>
      <c r="D86" t="s">
        <v>877</v>
      </c>
    </row>
    <row r="87" spans="1:4">
      <c r="A87">
        <v>86</v>
      </c>
      <c r="B87" t="s">
        <v>878</v>
      </c>
      <c r="C87" t="s">
        <v>878</v>
      </c>
      <c r="D87" t="s">
        <v>879</v>
      </c>
    </row>
    <row r="88" spans="1:4">
      <c r="A88">
        <v>87</v>
      </c>
      <c r="B88" t="s">
        <v>880</v>
      </c>
      <c r="C88" t="s">
        <v>882</v>
      </c>
      <c r="D88" t="s">
        <v>883</v>
      </c>
    </row>
    <row r="89" spans="1:4">
      <c r="A89">
        <v>88</v>
      </c>
      <c r="B89" t="s">
        <v>880</v>
      </c>
      <c r="C89" t="s">
        <v>788</v>
      </c>
      <c r="D89" t="s">
        <v>884</v>
      </c>
    </row>
    <row r="90" spans="1:4">
      <c r="A90">
        <v>89</v>
      </c>
      <c r="B90" t="s">
        <v>880</v>
      </c>
      <c r="C90" t="s">
        <v>885</v>
      </c>
      <c r="D90" t="s">
        <v>886</v>
      </c>
    </row>
    <row r="91" spans="1:4">
      <c r="A91">
        <v>90</v>
      </c>
      <c r="B91" t="s">
        <v>880</v>
      </c>
      <c r="C91" t="s">
        <v>887</v>
      </c>
      <c r="D91" t="s">
        <v>888</v>
      </c>
    </row>
    <row r="92" spans="1:4">
      <c r="A92">
        <v>91</v>
      </c>
      <c r="B92" t="s">
        <v>880</v>
      </c>
      <c r="C92" t="s">
        <v>880</v>
      </c>
      <c r="D92" t="s">
        <v>881</v>
      </c>
    </row>
    <row r="93" spans="1:4">
      <c r="A93">
        <v>92</v>
      </c>
      <c r="B93" t="s">
        <v>880</v>
      </c>
      <c r="C93" t="s">
        <v>889</v>
      </c>
      <c r="D93" t="s">
        <v>890</v>
      </c>
    </row>
    <row r="94" spans="1:4">
      <c r="A94">
        <v>93</v>
      </c>
      <c r="B94" t="s">
        <v>880</v>
      </c>
      <c r="C94" t="s">
        <v>891</v>
      </c>
      <c r="D94" t="s">
        <v>892</v>
      </c>
    </row>
    <row r="95" spans="1:4">
      <c r="A95">
        <v>94</v>
      </c>
      <c r="B95" t="s">
        <v>880</v>
      </c>
      <c r="C95" t="s">
        <v>893</v>
      </c>
      <c r="D95" t="s">
        <v>894</v>
      </c>
    </row>
    <row r="96" spans="1:4">
      <c r="A96">
        <v>95</v>
      </c>
      <c r="B96" t="s">
        <v>880</v>
      </c>
      <c r="C96" t="s">
        <v>895</v>
      </c>
      <c r="D96" t="s">
        <v>896</v>
      </c>
    </row>
    <row r="97" spans="1:4">
      <c r="A97">
        <v>96</v>
      </c>
      <c r="B97" t="s">
        <v>880</v>
      </c>
      <c r="C97" t="s">
        <v>897</v>
      </c>
      <c r="D97" t="s">
        <v>898</v>
      </c>
    </row>
    <row r="98" spans="1:4">
      <c r="A98">
        <v>97</v>
      </c>
      <c r="B98" t="s">
        <v>880</v>
      </c>
      <c r="C98" t="s">
        <v>899</v>
      </c>
      <c r="D98" t="s">
        <v>900</v>
      </c>
    </row>
    <row r="99" spans="1:4">
      <c r="A99">
        <v>98</v>
      </c>
      <c r="B99" t="s">
        <v>880</v>
      </c>
      <c r="C99" t="s">
        <v>901</v>
      </c>
      <c r="D99" t="s">
        <v>902</v>
      </c>
    </row>
    <row r="100" spans="1:4">
      <c r="A100">
        <v>99</v>
      </c>
      <c r="B100" t="s">
        <v>903</v>
      </c>
      <c r="C100" t="s">
        <v>905</v>
      </c>
      <c r="D100" t="s">
        <v>906</v>
      </c>
    </row>
    <row r="101" spans="1:4">
      <c r="A101">
        <v>100</v>
      </c>
      <c r="B101" t="s">
        <v>903</v>
      </c>
      <c r="C101" t="s">
        <v>907</v>
      </c>
      <c r="D101" t="s">
        <v>908</v>
      </c>
    </row>
    <row r="102" spans="1:4">
      <c r="A102">
        <v>101</v>
      </c>
      <c r="B102" t="s">
        <v>903</v>
      </c>
      <c r="C102" t="s">
        <v>903</v>
      </c>
      <c r="D102" t="s">
        <v>904</v>
      </c>
    </row>
    <row r="103" spans="1:4">
      <c r="A103">
        <v>102</v>
      </c>
      <c r="B103" t="s">
        <v>903</v>
      </c>
      <c r="C103" t="s">
        <v>909</v>
      </c>
      <c r="D103" t="s">
        <v>910</v>
      </c>
    </row>
    <row r="104" spans="1:4">
      <c r="A104">
        <v>103</v>
      </c>
      <c r="B104" t="s">
        <v>903</v>
      </c>
      <c r="C104" t="s">
        <v>911</v>
      </c>
      <c r="D104" t="s">
        <v>912</v>
      </c>
    </row>
    <row r="105" spans="1:4">
      <c r="A105">
        <v>104</v>
      </c>
      <c r="B105" t="s">
        <v>903</v>
      </c>
      <c r="C105" t="s">
        <v>913</v>
      </c>
      <c r="D105" t="s">
        <v>914</v>
      </c>
    </row>
    <row r="106" spans="1:4">
      <c r="A106">
        <v>105</v>
      </c>
      <c r="B106" t="s">
        <v>903</v>
      </c>
      <c r="C106" t="s">
        <v>915</v>
      </c>
      <c r="D106" t="s">
        <v>916</v>
      </c>
    </row>
    <row r="107" spans="1:4">
      <c r="A107">
        <v>106</v>
      </c>
      <c r="B107" t="s">
        <v>917</v>
      </c>
      <c r="C107" t="s">
        <v>919</v>
      </c>
      <c r="D107" t="s">
        <v>920</v>
      </c>
    </row>
    <row r="108" spans="1:4">
      <c r="A108">
        <v>107</v>
      </c>
      <c r="B108" t="s">
        <v>917</v>
      </c>
      <c r="C108" t="s">
        <v>921</v>
      </c>
      <c r="D108" t="s">
        <v>922</v>
      </c>
    </row>
    <row r="109" spans="1:4">
      <c r="A109">
        <v>108</v>
      </c>
      <c r="B109" t="s">
        <v>917</v>
      </c>
      <c r="C109" t="s">
        <v>917</v>
      </c>
      <c r="D109" t="s">
        <v>918</v>
      </c>
    </row>
    <row r="110" spans="1:4">
      <c r="A110">
        <v>109</v>
      </c>
      <c r="B110" t="s">
        <v>917</v>
      </c>
      <c r="C110" t="s">
        <v>923</v>
      </c>
      <c r="D110" t="s">
        <v>924</v>
      </c>
    </row>
    <row r="111" spans="1:4">
      <c r="A111">
        <v>110</v>
      </c>
      <c r="B111" t="s">
        <v>917</v>
      </c>
      <c r="C111" t="s">
        <v>925</v>
      </c>
      <c r="D111" t="s">
        <v>926</v>
      </c>
    </row>
    <row r="112" spans="1:4">
      <c r="A112">
        <v>111</v>
      </c>
      <c r="B112" t="s">
        <v>917</v>
      </c>
      <c r="C112" t="s">
        <v>927</v>
      </c>
      <c r="D112" t="s">
        <v>928</v>
      </c>
    </row>
    <row r="113" spans="1:4">
      <c r="A113">
        <v>112</v>
      </c>
      <c r="B113" t="s">
        <v>917</v>
      </c>
      <c r="C113" t="s">
        <v>929</v>
      </c>
      <c r="D113" t="s">
        <v>930</v>
      </c>
    </row>
    <row r="114" spans="1:4">
      <c r="A114">
        <v>113</v>
      </c>
      <c r="B114" t="s">
        <v>917</v>
      </c>
      <c r="C114" t="s">
        <v>931</v>
      </c>
      <c r="D114" t="s">
        <v>932</v>
      </c>
    </row>
    <row r="115" spans="1:4">
      <c r="A115">
        <v>114</v>
      </c>
      <c r="B115" t="s">
        <v>917</v>
      </c>
      <c r="C115" t="s">
        <v>933</v>
      </c>
      <c r="D115" t="s">
        <v>934</v>
      </c>
    </row>
    <row r="116" spans="1:4">
      <c r="A116">
        <v>115</v>
      </c>
      <c r="B116" t="s">
        <v>917</v>
      </c>
      <c r="C116" t="s">
        <v>935</v>
      </c>
      <c r="D116" t="s">
        <v>936</v>
      </c>
    </row>
    <row r="117" spans="1:4">
      <c r="A117">
        <v>116</v>
      </c>
      <c r="B117" t="s">
        <v>917</v>
      </c>
      <c r="C117" t="s">
        <v>937</v>
      </c>
      <c r="D117" t="s">
        <v>938</v>
      </c>
    </row>
    <row r="118" spans="1:4">
      <c r="A118">
        <v>117</v>
      </c>
      <c r="B118" t="s">
        <v>917</v>
      </c>
      <c r="C118" t="s">
        <v>939</v>
      </c>
      <c r="D118" t="s">
        <v>940</v>
      </c>
    </row>
    <row r="119" spans="1:4">
      <c r="A119">
        <v>118</v>
      </c>
      <c r="B119" t="s">
        <v>917</v>
      </c>
      <c r="C119" t="s">
        <v>941</v>
      </c>
      <c r="D119" t="s">
        <v>942</v>
      </c>
    </row>
    <row r="120" spans="1:4">
      <c r="A120">
        <v>119</v>
      </c>
      <c r="B120" t="s">
        <v>943</v>
      </c>
      <c r="C120" t="s">
        <v>945</v>
      </c>
      <c r="D120" t="s">
        <v>946</v>
      </c>
    </row>
    <row r="121" spans="1:4">
      <c r="A121">
        <v>120</v>
      </c>
      <c r="B121" t="s">
        <v>943</v>
      </c>
      <c r="C121" t="s">
        <v>947</v>
      </c>
      <c r="D121" t="s">
        <v>948</v>
      </c>
    </row>
    <row r="122" spans="1:4">
      <c r="A122">
        <v>121</v>
      </c>
      <c r="B122" t="s">
        <v>943</v>
      </c>
      <c r="C122" t="s">
        <v>943</v>
      </c>
      <c r="D122" t="s">
        <v>944</v>
      </c>
    </row>
    <row r="123" spans="1:4">
      <c r="A123">
        <v>122</v>
      </c>
      <c r="B123" t="s">
        <v>943</v>
      </c>
      <c r="C123" t="s">
        <v>949</v>
      </c>
      <c r="D123" t="s">
        <v>950</v>
      </c>
    </row>
    <row r="124" spans="1:4">
      <c r="A124">
        <v>123</v>
      </c>
      <c r="B124" t="s">
        <v>943</v>
      </c>
      <c r="C124" t="s">
        <v>951</v>
      </c>
      <c r="D124" t="s">
        <v>952</v>
      </c>
    </row>
    <row r="125" spans="1:4">
      <c r="A125">
        <v>124</v>
      </c>
      <c r="B125" t="s">
        <v>943</v>
      </c>
      <c r="C125" t="s">
        <v>953</v>
      </c>
      <c r="D125" t="s">
        <v>954</v>
      </c>
    </row>
    <row r="126" spans="1:4">
      <c r="A126">
        <v>125</v>
      </c>
      <c r="B126" t="s">
        <v>943</v>
      </c>
      <c r="C126" t="s">
        <v>955</v>
      </c>
      <c r="D126" t="s">
        <v>956</v>
      </c>
    </row>
    <row r="127" spans="1:4">
      <c r="A127">
        <v>126</v>
      </c>
      <c r="B127" t="s">
        <v>943</v>
      </c>
      <c r="C127" t="s">
        <v>957</v>
      </c>
      <c r="D127" t="s">
        <v>958</v>
      </c>
    </row>
    <row r="128" spans="1:4">
      <c r="A128">
        <v>127</v>
      </c>
      <c r="B128" t="s">
        <v>943</v>
      </c>
      <c r="C128" t="s">
        <v>959</v>
      </c>
      <c r="D128" t="s">
        <v>960</v>
      </c>
    </row>
    <row r="129" spans="1:4">
      <c r="A129">
        <v>128</v>
      </c>
      <c r="B129" t="s">
        <v>943</v>
      </c>
      <c r="C129" t="s">
        <v>961</v>
      </c>
      <c r="D129" t="s">
        <v>962</v>
      </c>
    </row>
    <row r="130" spans="1:4">
      <c r="A130">
        <v>129</v>
      </c>
      <c r="B130" t="s">
        <v>943</v>
      </c>
      <c r="C130" t="s">
        <v>963</v>
      </c>
      <c r="D130" t="s">
        <v>964</v>
      </c>
    </row>
    <row r="131" spans="1:4">
      <c r="A131">
        <v>130</v>
      </c>
      <c r="B131" t="s">
        <v>965</v>
      </c>
      <c r="C131" t="s">
        <v>965</v>
      </c>
      <c r="D131" t="s">
        <v>966</v>
      </c>
    </row>
    <row r="132" spans="1:4">
      <c r="A132">
        <v>131</v>
      </c>
      <c r="B132" t="s">
        <v>967</v>
      </c>
      <c r="C132" t="s">
        <v>967</v>
      </c>
      <c r="D132" t="s">
        <v>968</v>
      </c>
    </row>
    <row r="133" spans="1:4">
      <c r="A133">
        <v>132</v>
      </c>
      <c r="B133" t="s">
        <v>969</v>
      </c>
      <c r="C133" t="s">
        <v>971</v>
      </c>
      <c r="D133" t="s">
        <v>972</v>
      </c>
    </row>
    <row r="134" spans="1:4">
      <c r="A134">
        <v>133</v>
      </c>
      <c r="B134" t="s">
        <v>969</v>
      </c>
      <c r="C134" t="s">
        <v>973</v>
      </c>
      <c r="D134" t="s">
        <v>974</v>
      </c>
    </row>
    <row r="135" spans="1:4">
      <c r="A135">
        <v>134</v>
      </c>
      <c r="B135" t="s">
        <v>969</v>
      </c>
      <c r="C135" t="s">
        <v>975</v>
      </c>
      <c r="D135" t="s">
        <v>976</v>
      </c>
    </row>
    <row r="136" spans="1:4">
      <c r="A136">
        <v>135</v>
      </c>
      <c r="B136" t="s">
        <v>969</v>
      </c>
      <c r="C136" t="s">
        <v>977</v>
      </c>
      <c r="D136" t="s">
        <v>978</v>
      </c>
    </row>
    <row r="137" spans="1:4">
      <c r="A137">
        <v>136</v>
      </c>
      <c r="B137" t="s">
        <v>969</v>
      </c>
      <c r="C137" t="s">
        <v>969</v>
      </c>
      <c r="D137" t="s">
        <v>970</v>
      </c>
    </row>
    <row r="138" spans="1:4">
      <c r="A138">
        <v>137</v>
      </c>
      <c r="B138" t="s">
        <v>969</v>
      </c>
      <c r="C138" t="s">
        <v>979</v>
      </c>
      <c r="D138" t="s">
        <v>980</v>
      </c>
    </row>
    <row r="139" spans="1:4">
      <c r="A139">
        <v>138</v>
      </c>
      <c r="B139" t="s">
        <v>981</v>
      </c>
      <c r="C139" t="s">
        <v>981</v>
      </c>
      <c r="D139" t="s">
        <v>982</v>
      </c>
    </row>
    <row r="140" spans="1:4">
      <c r="A140">
        <v>139</v>
      </c>
      <c r="B140" t="s">
        <v>983</v>
      </c>
      <c r="C140" t="s">
        <v>985</v>
      </c>
      <c r="D140" t="s">
        <v>986</v>
      </c>
    </row>
    <row r="141" spans="1:4">
      <c r="A141">
        <v>140</v>
      </c>
      <c r="B141" t="s">
        <v>983</v>
      </c>
      <c r="C141" t="s">
        <v>983</v>
      </c>
      <c r="D141" t="s">
        <v>984</v>
      </c>
    </row>
    <row r="142" spans="1:4">
      <c r="A142">
        <v>141</v>
      </c>
      <c r="B142" t="s">
        <v>983</v>
      </c>
      <c r="C142" t="s">
        <v>987</v>
      </c>
      <c r="D142" t="s">
        <v>988</v>
      </c>
    </row>
    <row r="143" spans="1:4">
      <c r="A143">
        <v>142</v>
      </c>
      <c r="B143" t="s">
        <v>983</v>
      </c>
      <c r="C143" t="s">
        <v>989</v>
      </c>
      <c r="D143" t="s">
        <v>990</v>
      </c>
    </row>
    <row r="144" spans="1:4">
      <c r="A144">
        <v>143</v>
      </c>
      <c r="B144" t="s">
        <v>983</v>
      </c>
      <c r="C144" t="s">
        <v>991</v>
      </c>
      <c r="D144" t="s">
        <v>992</v>
      </c>
    </row>
    <row r="145" spans="1:4">
      <c r="A145">
        <v>144</v>
      </c>
      <c r="B145" t="s">
        <v>983</v>
      </c>
      <c r="C145" t="s">
        <v>993</v>
      </c>
      <c r="D145" t="s">
        <v>994</v>
      </c>
    </row>
    <row r="146" spans="1:4">
      <c r="A146">
        <v>145</v>
      </c>
      <c r="B146" t="s">
        <v>983</v>
      </c>
      <c r="C146" t="s">
        <v>995</v>
      </c>
      <c r="D146" t="s">
        <v>996</v>
      </c>
    </row>
    <row r="147" spans="1:4">
      <c r="A147">
        <v>146</v>
      </c>
      <c r="B147" t="s">
        <v>997</v>
      </c>
      <c r="C147" t="s">
        <v>999</v>
      </c>
      <c r="D147" t="s">
        <v>1000</v>
      </c>
    </row>
    <row r="148" spans="1:4">
      <c r="A148">
        <v>147</v>
      </c>
      <c r="B148" t="s">
        <v>997</v>
      </c>
      <c r="C148" t="s">
        <v>1001</v>
      </c>
      <c r="D148" t="s">
        <v>1002</v>
      </c>
    </row>
    <row r="149" spans="1:4">
      <c r="A149">
        <v>148</v>
      </c>
      <c r="B149" t="s">
        <v>997</v>
      </c>
      <c r="C149" t="s">
        <v>1003</v>
      </c>
      <c r="D149" t="s">
        <v>1004</v>
      </c>
    </row>
    <row r="150" spans="1:4">
      <c r="A150">
        <v>149</v>
      </c>
      <c r="B150" t="s">
        <v>997</v>
      </c>
      <c r="C150" t="s">
        <v>1005</v>
      </c>
      <c r="D150" t="s">
        <v>1006</v>
      </c>
    </row>
    <row r="151" spans="1:4">
      <c r="A151">
        <v>150</v>
      </c>
      <c r="B151" t="s">
        <v>997</v>
      </c>
      <c r="C151" t="s">
        <v>997</v>
      </c>
      <c r="D151" t="s">
        <v>998</v>
      </c>
    </row>
    <row r="152" spans="1:4">
      <c r="A152">
        <v>151</v>
      </c>
      <c r="B152" t="s">
        <v>997</v>
      </c>
      <c r="C152" t="s">
        <v>1007</v>
      </c>
      <c r="D152" t="s">
        <v>1008</v>
      </c>
    </row>
    <row r="153" spans="1:4">
      <c r="A153">
        <v>152</v>
      </c>
      <c r="B153" t="s">
        <v>997</v>
      </c>
      <c r="C153" t="s">
        <v>1009</v>
      </c>
      <c r="D153" t="s">
        <v>1010</v>
      </c>
    </row>
    <row r="154" spans="1:4">
      <c r="A154">
        <v>153</v>
      </c>
      <c r="B154" t="s">
        <v>997</v>
      </c>
      <c r="C154" t="s">
        <v>1011</v>
      </c>
      <c r="D154" t="s">
        <v>1012</v>
      </c>
    </row>
    <row r="155" spans="1:4">
      <c r="A155">
        <v>154</v>
      </c>
      <c r="B155" t="s">
        <v>997</v>
      </c>
      <c r="C155" t="s">
        <v>1013</v>
      </c>
      <c r="D155" t="s">
        <v>1014</v>
      </c>
    </row>
    <row r="156" spans="1:4">
      <c r="A156">
        <v>155</v>
      </c>
      <c r="B156" t="s">
        <v>997</v>
      </c>
      <c r="C156" t="s">
        <v>1015</v>
      </c>
      <c r="D156" t="s">
        <v>1016</v>
      </c>
    </row>
    <row r="157" spans="1:4">
      <c r="A157">
        <v>156</v>
      </c>
      <c r="B157" t="s">
        <v>997</v>
      </c>
      <c r="C157" t="s">
        <v>1017</v>
      </c>
      <c r="D157" t="s">
        <v>1018</v>
      </c>
    </row>
    <row r="158" spans="1:4">
      <c r="A158">
        <v>157</v>
      </c>
      <c r="B158" t="s">
        <v>997</v>
      </c>
      <c r="C158" t="s">
        <v>1019</v>
      </c>
      <c r="D158" t="s">
        <v>1020</v>
      </c>
    </row>
    <row r="159" spans="1:4">
      <c r="A159">
        <v>158</v>
      </c>
      <c r="B159" t="s">
        <v>997</v>
      </c>
      <c r="C159" t="s">
        <v>1021</v>
      </c>
      <c r="D159" t="s">
        <v>1022</v>
      </c>
    </row>
    <row r="160" spans="1:4">
      <c r="A160">
        <v>159</v>
      </c>
      <c r="B160" t="s">
        <v>1023</v>
      </c>
      <c r="C160" t="s">
        <v>1025</v>
      </c>
      <c r="D160" t="s">
        <v>1026</v>
      </c>
    </row>
    <row r="161" spans="1:4">
      <c r="A161">
        <v>160</v>
      </c>
      <c r="B161" t="s">
        <v>1023</v>
      </c>
      <c r="C161" t="s">
        <v>1027</v>
      </c>
      <c r="D161" t="s">
        <v>1028</v>
      </c>
    </row>
    <row r="162" spans="1:4">
      <c r="A162">
        <v>161</v>
      </c>
      <c r="B162" t="s">
        <v>1023</v>
      </c>
      <c r="C162" t="s">
        <v>1029</v>
      </c>
      <c r="D162" t="s">
        <v>1030</v>
      </c>
    </row>
    <row r="163" spans="1:4">
      <c r="A163">
        <v>162</v>
      </c>
      <c r="B163" t="s">
        <v>1023</v>
      </c>
      <c r="C163" t="s">
        <v>1031</v>
      </c>
      <c r="D163" t="s">
        <v>1032</v>
      </c>
    </row>
    <row r="164" spans="1:4">
      <c r="A164">
        <v>163</v>
      </c>
      <c r="B164" t="s">
        <v>1023</v>
      </c>
      <c r="C164" t="s">
        <v>1033</v>
      </c>
      <c r="D164" t="s">
        <v>1034</v>
      </c>
    </row>
    <row r="165" spans="1:4">
      <c r="A165">
        <v>164</v>
      </c>
      <c r="B165" t="s">
        <v>1023</v>
      </c>
      <c r="C165" t="s">
        <v>1035</v>
      </c>
      <c r="D165" t="s">
        <v>1036</v>
      </c>
    </row>
    <row r="166" spans="1:4">
      <c r="A166">
        <v>165</v>
      </c>
      <c r="B166" t="s">
        <v>1023</v>
      </c>
      <c r="C166" t="s">
        <v>1037</v>
      </c>
      <c r="D166" t="s">
        <v>1038</v>
      </c>
    </row>
    <row r="167" spans="1:4">
      <c r="A167">
        <v>166</v>
      </c>
      <c r="B167" t="s">
        <v>1023</v>
      </c>
      <c r="C167" t="s">
        <v>1023</v>
      </c>
      <c r="D167" t="s">
        <v>1024</v>
      </c>
    </row>
    <row r="168" spans="1:4">
      <c r="A168">
        <v>167</v>
      </c>
      <c r="B168" t="s">
        <v>1023</v>
      </c>
      <c r="C168" t="s">
        <v>1039</v>
      </c>
      <c r="D168" t="s">
        <v>1040</v>
      </c>
    </row>
    <row r="169" spans="1:4">
      <c r="A169">
        <v>168</v>
      </c>
      <c r="B169" t="s">
        <v>1023</v>
      </c>
      <c r="C169" t="s">
        <v>1041</v>
      </c>
      <c r="D169" t="s">
        <v>1042</v>
      </c>
    </row>
    <row r="170" spans="1:4">
      <c r="A170">
        <v>169</v>
      </c>
      <c r="B170" t="s">
        <v>1023</v>
      </c>
      <c r="C170" t="s">
        <v>1043</v>
      </c>
      <c r="D170" t="s">
        <v>1044</v>
      </c>
    </row>
    <row r="171" spans="1:4">
      <c r="A171">
        <v>170</v>
      </c>
      <c r="B171" t="s">
        <v>1023</v>
      </c>
      <c r="C171" t="s">
        <v>1045</v>
      </c>
      <c r="D171" t="s">
        <v>1046</v>
      </c>
    </row>
    <row r="172" spans="1:4">
      <c r="A172">
        <v>171</v>
      </c>
      <c r="B172" t="s">
        <v>1023</v>
      </c>
      <c r="C172" t="s">
        <v>1047</v>
      </c>
      <c r="D172" t="s">
        <v>1048</v>
      </c>
    </row>
    <row r="173" spans="1:4">
      <c r="A173">
        <v>172</v>
      </c>
      <c r="B173" t="s">
        <v>1023</v>
      </c>
      <c r="C173" t="s">
        <v>750</v>
      </c>
      <c r="D173" t="s">
        <v>1049</v>
      </c>
    </row>
    <row r="174" spans="1:4">
      <c r="A174">
        <v>173</v>
      </c>
      <c r="B174" t="s">
        <v>1023</v>
      </c>
      <c r="C174" t="s">
        <v>1050</v>
      </c>
      <c r="D174" t="s">
        <v>1051</v>
      </c>
    </row>
    <row r="175" spans="1:4">
      <c r="A175">
        <v>174</v>
      </c>
      <c r="B175" t="s">
        <v>1052</v>
      </c>
      <c r="C175" t="s">
        <v>1054</v>
      </c>
      <c r="D175" t="s">
        <v>1055</v>
      </c>
    </row>
    <row r="176" spans="1:4">
      <c r="A176">
        <v>175</v>
      </c>
      <c r="B176" t="s">
        <v>1052</v>
      </c>
      <c r="C176" t="s">
        <v>1056</v>
      </c>
      <c r="D176" t="s">
        <v>1057</v>
      </c>
    </row>
    <row r="177" spans="1:4">
      <c r="A177">
        <v>176</v>
      </c>
      <c r="B177" t="s">
        <v>1052</v>
      </c>
      <c r="C177" t="s">
        <v>1058</v>
      </c>
      <c r="D177" t="s">
        <v>1059</v>
      </c>
    </row>
    <row r="178" spans="1:4">
      <c r="A178">
        <v>177</v>
      </c>
      <c r="B178" t="s">
        <v>1052</v>
      </c>
      <c r="C178" t="s">
        <v>1060</v>
      </c>
      <c r="D178" t="s">
        <v>1061</v>
      </c>
    </row>
    <row r="179" spans="1:4">
      <c r="A179">
        <v>178</v>
      </c>
      <c r="B179" t="s">
        <v>1052</v>
      </c>
      <c r="C179" t="s">
        <v>1062</v>
      </c>
      <c r="D179" t="s">
        <v>1063</v>
      </c>
    </row>
    <row r="180" spans="1:4">
      <c r="A180">
        <v>179</v>
      </c>
      <c r="B180" t="s">
        <v>1052</v>
      </c>
      <c r="C180" t="s">
        <v>1052</v>
      </c>
      <c r="D180" t="s">
        <v>1053</v>
      </c>
    </row>
    <row r="181" spans="1:4">
      <c r="A181">
        <v>180</v>
      </c>
      <c r="B181" t="s">
        <v>1052</v>
      </c>
      <c r="C181" t="s">
        <v>1064</v>
      </c>
      <c r="D181" t="s">
        <v>1065</v>
      </c>
    </row>
    <row r="182" spans="1:4">
      <c r="A182">
        <v>181</v>
      </c>
      <c r="B182" t="s">
        <v>1052</v>
      </c>
      <c r="C182" t="s">
        <v>1066</v>
      </c>
      <c r="D182" t="s">
        <v>1067</v>
      </c>
    </row>
    <row r="183" spans="1:4">
      <c r="A183">
        <v>182</v>
      </c>
      <c r="B183" t="s">
        <v>1052</v>
      </c>
      <c r="C183" t="s">
        <v>1068</v>
      </c>
      <c r="D183" t="s">
        <v>1069</v>
      </c>
    </row>
    <row r="184" spans="1:4">
      <c r="A184">
        <v>183</v>
      </c>
      <c r="B184" t="s">
        <v>1070</v>
      </c>
      <c r="C184" t="s">
        <v>1070</v>
      </c>
      <c r="D184" t="s">
        <v>1071</v>
      </c>
    </row>
    <row r="185" spans="1:4">
      <c r="A185">
        <v>184</v>
      </c>
      <c r="B185" t="s">
        <v>1072</v>
      </c>
      <c r="C185" t="s">
        <v>1072</v>
      </c>
      <c r="D185" t="s">
        <v>1073</v>
      </c>
    </row>
    <row r="186" spans="1:4">
      <c r="A186">
        <v>185</v>
      </c>
      <c r="B186" t="s">
        <v>1074</v>
      </c>
      <c r="C186" t="s">
        <v>1074</v>
      </c>
      <c r="D186" t="s">
        <v>1075</v>
      </c>
    </row>
    <row r="187" spans="1:4">
      <c r="A187">
        <v>186</v>
      </c>
      <c r="B187" t="s">
        <v>1076</v>
      </c>
      <c r="C187" t="s">
        <v>1076</v>
      </c>
      <c r="D187" t="s">
        <v>1077</v>
      </c>
    </row>
    <row r="188" spans="1:4">
      <c r="A188">
        <v>187</v>
      </c>
      <c r="B188" t="s">
        <v>1078</v>
      </c>
      <c r="C188" t="s">
        <v>1080</v>
      </c>
      <c r="D188" t="s">
        <v>1081</v>
      </c>
    </row>
    <row r="189" spans="1:4">
      <c r="A189">
        <v>188</v>
      </c>
      <c r="B189" t="s">
        <v>1078</v>
      </c>
      <c r="C189" t="s">
        <v>1082</v>
      </c>
      <c r="D189" t="s">
        <v>1083</v>
      </c>
    </row>
    <row r="190" spans="1:4">
      <c r="A190">
        <v>189</v>
      </c>
      <c r="B190" t="s">
        <v>1078</v>
      </c>
      <c r="C190" t="s">
        <v>1084</v>
      </c>
      <c r="D190" t="s">
        <v>1085</v>
      </c>
    </row>
    <row r="191" spans="1:4">
      <c r="A191">
        <v>190</v>
      </c>
      <c r="B191" t="s">
        <v>1078</v>
      </c>
      <c r="C191" t="s">
        <v>1086</v>
      </c>
      <c r="D191" t="s">
        <v>1087</v>
      </c>
    </row>
    <row r="192" spans="1:4">
      <c r="A192">
        <v>191</v>
      </c>
      <c r="B192" t="s">
        <v>1078</v>
      </c>
      <c r="C192" t="s">
        <v>1088</v>
      </c>
      <c r="D192" t="s">
        <v>1089</v>
      </c>
    </row>
    <row r="193" spans="1:4">
      <c r="A193">
        <v>192</v>
      </c>
      <c r="B193" t="s">
        <v>1078</v>
      </c>
      <c r="C193" t="s">
        <v>1009</v>
      </c>
      <c r="D193" t="s">
        <v>1090</v>
      </c>
    </row>
    <row r="194" spans="1:4">
      <c r="A194">
        <v>193</v>
      </c>
      <c r="B194" t="s">
        <v>1078</v>
      </c>
      <c r="C194" t="s">
        <v>1091</v>
      </c>
      <c r="D194" t="s">
        <v>1092</v>
      </c>
    </row>
    <row r="195" spans="1:4">
      <c r="A195">
        <v>194</v>
      </c>
      <c r="B195" t="s">
        <v>1078</v>
      </c>
      <c r="C195" t="s">
        <v>1093</v>
      </c>
      <c r="D195" t="s">
        <v>1094</v>
      </c>
    </row>
    <row r="196" spans="1:4">
      <c r="A196">
        <v>195</v>
      </c>
      <c r="B196" t="s">
        <v>1078</v>
      </c>
      <c r="C196" t="s">
        <v>1095</v>
      </c>
      <c r="D196" t="s">
        <v>1096</v>
      </c>
    </row>
    <row r="197" spans="1:4">
      <c r="A197">
        <v>196</v>
      </c>
      <c r="B197" t="s">
        <v>1078</v>
      </c>
      <c r="C197" t="s">
        <v>1078</v>
      </c>
      <c r="D197" t="s">
        <v>1079</v>
      </c>
    </row>
    <row r="198" spans="1:4">
      <c r="A198">
        <v>197</v>
      </c>
      <c r="B198" t="s">
        <v>1078</v>
      </c>
      <c r="C198" t="s">
        <v>1097</v>
      </c>
      <c r="D198" t="s">
        <v>1098</v>
      </c>
    </row>
    <row r="199" spans="1:4">
      <c r="A199">
        <v>198</v>
      </c>
      <c r="B199" t="s">
        <v>1078</v>
      </c>
      <c r="C199" t="s">
        <v>1099</v>
      </c>
      <c r="D199" t="s">
        <v>1100</v>
      </c>
    </row>
    <row r="200" spans="1:4">
      <c r="A200">
        <v>199</v>
      </c>
      <c r="B200" t="s">
        <v>1078</v>
      </c>
      <c r="C200" t="s">
        <v>1101</v>
      </c>
      <c r="D200" t="s">
        <v>1102</v>
      </c>
    </row>
    <row r="201" spans="1:4">
      <c r="A201">
        <v>200</v>
      </c>
      <c r="B201" t="s">
        <v>1103</v>
      </c>
      <c r="C201" t="s">
        <v>1103</v>
      </c>
      <c r="D201" t="s">
        <v>1104</v>
      </c>
    </row>
    <row r="202" spans="1:4">
      <c r="A202">
        <v>201</v>
      </c>
      <c r="B202" t="s">
        <v>1105</v>
      </c>
      <c r="C202" t="s">
        <v>1105</v>
      </c>
      <c r="D202" t="s">
        <v>1106</v>
      </c>
    </row>
    <row r="203" spans="1:4">
      <c r="A203">
        <v>202</v>
      </c>
      <c r="B203" t="s">
        <v>1107</v>
      </c>
      <c r="C203" t="s">
        <v>1109</v>
      </c>
      <c r="D203" t="s">
        <v>1110</v>
      </c>
    </row>
    <row r="204" spans="1:4">
      <c r="A204">
        <v>203</v>
      </c>
      <c r="B204" t="s">
        <v>1107</v>
      </c>
      <c r="C204" t="s">
        <v>1111</v>
      </c>
      <c r="D204" t="s">
        <v>1112</v>
      </c>
    </row>
    <row r="205" spans="1:4">
      <c r="A205">
        <v>204</v>
      </c>
      <c r="B205" t="s">
        <v>1107</v>
      </c>
      <c r="C205" t="s">
        <v>788</v>
      </c>
      <c r="D205" t="s">
        <v>1113</v>
      </c>
    </row>
    <row r="206" spans="1:4">
      <c r="A206">
        <v>205</v>
      </c>
      <c r="B206" t="s">
        <v>1107</v>
      </c>
      <c r="C206" t="s">
        <v>1114</v>
      </c>
      <c r="D206" t="s">
        <v>1115</v>
      </c>
    </row>
    <row r="207" spans="1:4">
      <c r="A207">
        <v>206</v>
      </c>
      <c r="B207" t="s">
        <v>1107</v>
      </c>
      <c r="C207" t="s">
        <v>1116</v>
      </c>
      <c r="D207" t="s">
        <v>1117</v>
      </c>
    </row>
    <row r="208" spans="1:4">
      <c r="A208">
        <v>207</v>
      </c>
      <c r="B208" t="s">
        <v>1107</v>
      </c>
      <c r="C208" t="s">
        <v>1118</v>
      </c>
      <c r="D208" t="s">
        <v>1119</v>
      </c>
    </row>
    <row r="209" spans="1:4">
      <c r="A209">
        <v>208</v>
      </c>
      <c r="B209" t="s">
        <v>1107</v>
      </c>
      <c r="C209" t="s">
        <v>1062</v>
      </c>
      <c r="D209" t="s">
        <v>1120</v>
      </c>
    </row>
    <row r="210" spans="1:4">
      <c r="A210">
        <v>209</v>
      </c>
      <c r="B210" t="s">
        <v>1107</v>
      </c>
      <c r="C210" t="s">
        <v>1121</v>
      </c>
      <c r="D210" t="s">
        <v>1122</v>
      </c>
    </row>
    <row r="211" spans="1:4">
      <c r="A211">
        <v>210</v>
      </c>
      <c r="B211" t="s">
        <v>1107</v>
      </c>
      <c r="C211" t="s">
        <v>1107</v>
      </c>
      <c r="D211" t="s">
        <v>1108</v>
      </c>
    </row>
    <row r="212" spans="1:4">
      <c r="A212">
        <v>211</v>
      </c>
      <c r="B212" t="s">
        <v>1107</v>
      </c>
      <c r="C212" t="s">
        <v>1123</v>
      </c>
      <c r="D212" t="s">
        <v>1124</v>
      </c>
    </row>
    <row r="213" spans="1:4">
      <c r="A213">
        <v>212</v>
      </c>
      <c r="B213" t="s">
        <v>1107</v>
      </c>
      <c r="C213" t="s">
        <v>1125</v>
      </c>
      <c r="D213" t="s">
        <v>1126</v>
      </c>
    </row>
    <row r="214" spans="1:4">
      <c r="A214">
        <v>213</v>
      </c>
      <c r="B214" t="s">
        <v>1107</v>
      </c>
      <c r="C214" t="s">
        <v>1127</v>
      </c>
      <c r="D214" t="s">
        <v>1128</v>
      </c>
    </row>
    <row r="215" spans="1:4">
      <c r="A215">
        <v>214</v>
      </c>
      <c r="B215" t="s">
        <v>1129</v>
      </c>
      <c r="C215" t="s">
        <v>1131</v>
      </c>
      <c r="D215" t="s">
        <v>1132</v>
      </c>
    </row>
    <row r="216" spans="1:4">
      <c r="A216">
        <v>215</v>
      </c>
      <c r="B216" t="s">
        <v>1129</v>
      </c>
      <c r="C216" t="s">
        <v>1133</v>
      </c>
      <c r="D216" t="s">
        <v>1134</v>
      </c>
    </row>
    <row r="217" spans="1:4">
      <c r="A217">
        <v>216</v>
      </c>
      <c r="B217" t="s">
        <v>1129</v>
      </c>
      <c r="C217" t="s">
        <v>1135</v>
      </c>
      <c r="D217" t="s">
        <v>1136</v>
      </c>
    </row>
    <row r="218" spans="1:4">
      <c r="A218">
        <v>217</v>
      </c>
      <c r="B218" t="s">
        <v>1129</v>
      </c>
      <c r="C218" t="s">
        <v>1137</v>
      </c>
      <c r="D218" t="s">
        <v>1138</v>
      </c>
    </row>
    <row r="219" spans="1:4">
      <c r="A219">
        <v>218</v>
      </c>
      <c r="B219" t="s">
        <v>1129</v>
      </c>
      <c r="C219" t="s">
        <v>1139</v>
      </c>
      <c r="D219" t="s">
        <v>1140</v>
      </c>
    </row>
    <row r="220" spans="1:4">
      <c r="A220">
        <v>219</v>
      </c>
      <c r="B220" t="s">
        <v>1129</v>
      </c>
      <c r="C220" t="s">
        <v>1141</v>
      </c>
      <c r="D220" t="s">
        <v>1142</v>
      </c>
    </row>
    <row r="221" spans="1:4">
      <c r="A221">
        <v>220</v>
      </c>
      <c r="B221" t="s">
        <v>1129</v>
      </c>
      <c r="C221" t="s">
        <v>1129</v>
      </c>
      <c r="D221" t="s">
        <v>1130</v>
      </c>
    </row>
    <row r="222" spans="1:4">
      <c r="A222">
        <v>221</v>
      </c>
      <c r="B222" t="s">
        <v>1129</v>
      </c>
      <c r="C222" t="s">
        <v>1143</v>
      </c>
      <c r="D222" t="s">
        <v>1144</v>
      </c>
    </row>
    <row r="223" spans="1:4">
      <c r="A223">
        <v>222</v>
      </c>
      <c r="B223" t="s">
        <v>1145</v>
      </c>
      <c r="C223" t="s">
        <v>1145</v>
      </c>
      <c r="D223" t="s">
        <v>1146</v>
      </c>
    </row>
    <row r="224" spans="1:4">
      <c r="A224">
        <v>223</v>
      </c>
      <c r="B224" t="s">
        <v>1147</v>
      </c>
      <c r="C224" t="s">
        <v>1149</v>
      </c>
      <c r="D224" t="s">
        <v>1150</v>
      </c>
    </row>
    <row r="225" spans="1:4">
      <c r="A225">
        <v>224</v>
      </c>
      <c r="B225" t="s">
        <v>1147</v>
      </c>
      <c r="C225" t="s">
        <v>1151</v>
      </c>
      <c r="D225" t="s">
        <v>1152</v>
      </c>
    </row>
    <row r="226" spans="1:4">
      <c r="A226">
        <v>225</v>
      </c>
      <c r="B226" t="s">
        <v>1147</v>
      </c>
      <c r="C226" t="s">
        <v>1153</v>
      </c>
      <c r="D226" t="s">
        <v>1154</v>
      </c>
    </row>
    <row r="227" spans="1:4">
      <c r="A227">
        <v>226</v>
      </c>
      <c r="B227" t="s">
        <v>1147</v>
      </c>
      <c r="C227" t="s">
        <v>1155</v>
      </c>
      <c r="D227" t="s">
        <v>1156</v>
      </c>
    </row>
    <row r="228" spans="1:4">
      <c r="A228">
        <v>227</v>
      </c>
      <c r="B228" t="s">
        <v>1147</v>
      </c>
      <c r="C228" t="s">
        <v>1157</v>
      </c>
      <c r="D228" t="s">
        <v>1158</v>
      </c>
    </row>
    <row r="229" spans="1:4">
      <c r="A229">
        <v>228</v>
      </c>
      <c r="B229" t="s">
        <v>1147</v>
      </c>
      <c r="C229" t="s">
        <v>1159</v>
      </c>
      <c r="D229" t="s">
        <v>1160</v>
      </c>
    </row>
    <row r="230" spans="1:4">
      <c r="A230">
        <v>229</v>
      </c>
      <c r="B230" t="s">
        <v>1147</v>
      </c>
      <c r="C230" t="s">
        <v>1161</v>
      </c>
      <c r="D230" t="s">
        <v>1162</v>
      </c>
    </row>
    <row r="231" spans="1:4">
      <c r="A231">
        <v>230</v>
      </c>
      <c r="B231" t="s">
        <v>1147</v>
      </c>
      <c r="C231" t="s">
        <v>1163</v>
      </c>
      <c r="D231" t="s">
        <v>1164</v>
      </c>
    </row>
    <row r="232" spans="1:4">
      <c r="A232">
        <v>231</v>
      </c>
      <c r="B232" t="s">
        <v>1147</v>
      </c>
      <c r="C232" t="s">
        <v>1147</v>
      </c>
      <c r="D232" t="s">
        <v>1148</v>
      </c>
    </row>
    <row r="233" spans="1:4">
      <c r="A233">
        <v>232</v>
      </c>
      <c r="B233" t="s">
        <v>1147</v>
      </c>
      <c r="C233" t="s">
        <v>1165</v>
      </c>
      <c r="D233" t="s">
        <v>1166</v>
      </c>
    </row>
    <row r="234" spans="1:4">
      <c r="A234">
        <v>233</v>
      </c>
      <c r="B234" t="s">
        <v>1167</v>
      </c>
      <c r="C234" t="s">
        <v>1169</v>
      </c>
      <c r="D234" t="s">
        <v>1170</v>
      </c>
    </row>
    <row r="235" spans="1:4">
      <c r="A235">
        <v>234</v>
      </c>
      <c r="B235" t="s">
        <v>1167</v>
      </c>
      <c r="C235" t="s">
        <v>1171</v>
      </c>
      <c r="D235" t="s">
        <v>1172</v>
      </c>
    </row>
    <row r="236" spans="1:4">
      <c r="A236">
        <v>235</v>
      </c>
      <c r="B236" t="s">
        <v>1167</v>
      </c>
      <c r="C236" t="s">
        <v>1173</v>
      </c>
      <c r="D236" t="s">
        <v>1174</v>
      </c>
    </row>
    <row r="237" spans="1:4">
      <c r="A237">
        <v>236</v>
      </c>
      <c r="B237" t="s">
        <v>1167</v>
      </c>
      <c r="C237" t="s">
        <v>1175</v>
      </c>
      <c r="D237" t="s">
        <v>1176</v>
      </c>
    </row>
    <row r="238" spans="1:4">
      <c r="A238">
        <v>237</v>
      </c>
      <c r="B238" t="s">
        <v>1167</v>
      </c>
      <c r="C238" t="s">
        <v>1177</v>
      </c>
      <c r="D238" t="s">
        <v>1178</v>
      </c>
    </row>
    <row r="239" spans="1:4">
      <c r="A239">
        <v>238</v>
      </c>
      <c r="B239" t="s">
        <v>1167</v>
      </c>
      <c r="C239" t="s">
        <v>1167</v>
      </c>
      <c r="D239" t="s">
        <v>1168</v>
      </c>
    </row>
    <row r="240" spans="1:4">
      <c r="A240">
        <v>239</v>
      </c>
      <c r="B240" t="s">
        <v>1167</v>
      </c>
      <c r="C240" t="s">
        <v>1179</v>
      </c>
      <c r="D240" t="s">
        <v>1180</v>
      </c>
    </row>
    <row r="241" spans="1:4">
      <c r="A241">
        <v>240</v>
      </c>
      <c r="B241" t="s">
        <v>1167</v>
      </c>
      <c r="C241" t="s">
        <v>1181</v>
      </c>
      <c r="D241" t="s">
        <v>1182</v>
      </c>
    </row>
    <row r="242" spans="1:4">
      <c r="A242">
        <v>241</v>
      </c>
      <c r="B242" t="s">
        <v>1183</v>
      </c>
      <c r="C242" t="s">
        <v>1185</v>
      </c>
      <c r="D242" t="s">
        <v>1186</v>
      </c>
    </row>
    <row r="243" spans="1:4">
      <c r="A243">
        <v>242</v>
      </c>
      <c r="B243" t="s">
        <v>1183</v>
      </c>
      <c r="C243" t="s">
        <v>1187</v>
      </c>
      <c r="D243" t="s">
        <v>1188</v>
      </c>
    </row>
    <row r="244" spans="1:4">
      <c r="A244">
        <v>243</v>
      </c>
      <c r="B244" t="s">
        <v>1183</v>
      </c>
      <c r="C244" t="s">
        <v>1189</v>
      </c>
      <c r="D244" t="s">
        <v>1190</v>
      </c>
    </row>
    <row r="245" spans="1:4">
      <c r="A245">
        <v>244</v>
      </c>
      <c r="B245" t="s">
        <v>1183</v>
      </c>
      <c r="C245" t="s">
        <v>1191</v>
      </c>
      <c r="D245" t="s">
        <v>1192</v>
      </c>
    </row>
    <row r="246" spans="1:4">
      <c r="A246">
        <v>245</v>
      </c>
      <c r="B246" t="s">
        <v>1183</v>
      </c>
      <c r="C246" t="s">
        <v>1193</v>
      </c>
      <c r="D246" t="s">
        <v>1194</v>
      </c>
    </row>
    <row r="247" spans="1:4">
      <c r="A247">
        <v>246</v>
      </c>
      <c r="B247" t="s">
        <v>1183</v>
      </c>
      <c r="C247" t="s">
        <v>1183</v>
      </c>
      <c r="D247" t="s">
        <v>1184</v>
      </c>
    </row>
    <row r="248" spans="1:4">
      <c r="A248">
        <v>247</v>
      </c>
      <c r="B248" t="s">
        <v>1195</v>
      </c>
      <c r="C248" t="s">
        <v>1195</v>
      </c>
      <c r="D248" t="s">
        <v>1196</v>
      </c>
    </row>
    <row r="249" spans="1:4">
      <c r="A249">
        <v>248</v>
      </c>
      <c r="B249" t="s">
        <v>1197</v>
      </c>
      <c r="C249" t="s">
        <v>1197</v>
      </c>
      <c r="D249" t="s">
        <v>1198</v>
      </c>
    </row>
    <row r="250" spans="1:4">
      <c r="A250">
        <v>249</v>
      </c>
      <c r="B250" t="s">
        <v>1199</v>
      </c>
      <c r="C250" t="s">
        <v>1201</v>
      </c>
      <c r="D250" t="s">
        <v>1202</v>
      </c>
    </row>
    <row r="251" spans="1:4">
      <c r="A251">
        <v>250</v>
      </c>
      <c r="B251" t="s">
        <v>1199</v>
      </c>
      <c r="C251" t="s">
        <v>1203</v>
      </c>
      <c r="D251" t="s">
        <v>1204</v>
      </c>
    </row>
    <row r="252" spans="1:4">
      <c r="A252">
        <v>251</v>
      </c>
      <c r="B252" t="s">
        <v>1199</v>
      </c>
      <c r="C252" t="s">
        <v>1205</v>
      </c>
      <c r="D252" t="s">
        <v>1206</v>
      </c>
    </row>
    <row r="253" spans="1:4">
      <c r="A253">
        <v>252</v>
      </c>
      <c r="B253" t="s">
        <v>1199</v>
      </c>
      <c r="C253" t="s">
        <v>1207</v>
      </c>
      <c r="D253" t="s">
        <v>1208</v>
      </c>
    </row>
    <row r="254" spans="1:4">
      <c r="A254">
        <v>253</v>
      </c>
      <c r="B254" t="s">
        <v>1199</v>
      </c>
      <c r="C254" t="s">
        <v>1209</v>
      </c>
      <c r="D254" t="s">
        <v>1210</v>
      </c>
    </row>
    <row r="255" spans="1:4">
      <c r="A255">
        <v>254</v>
      </c>
      <c r="B255" t="s">
        <v>1199</v>
      </c>
      <c r="C255" t="s">
        <v>1211</v>
      </c>
      <c r="D255" t="s">
        <v>1212</v>
      </c>
    </row>
    <row r="256" spans="1:4">
      <c r="A256">
        <v>255</v>
      </c>
      <c r="B256" t="s">
        <v>1199</v>
      </c>
      <c r="C256" t="s">
        <v>1213</v>
      </c>
      <c r="D256" t="s">
        <v>1214</v>
      </c>
    </row>
    <row r="257" spans="1:4">
      <c r="A257">
        <v>256</v>
      </c>
      <c r="B257" t="s">
        <v>1199</v>
      </c>
      <c r="C257" t="s">
        <v>1199</v>
      </c>
      <c r="D257" t="s">
        <v>1200</v>
      </c>
    </row>
    <row r="258" spans="1:4">
      <c r="A258">
        <v>257</v>
      </c>
      <c r="B258" t="s">
        <v>1199</v>
      </c>
      <c r="C258" t="s">
        <v>1215</v>
      </c>
      <c r="D258" t="s">
        <v>1216</v>
      </c>
    </row>
    <row r="259" spans="1:4">
      <c r="A259">
        <v>258</v>
      </c>
      <c r="B259" t="s">
        <v>1217</v>
      </c>
      <c r="C259" t="s">
        <v>1219</v>
      </c>
      <c r="D259" t="s">
        <v>1220</v>
      </c>
    </row>
    <row r="260" spans="1:4">
      <c r="A260">
        <v>259</v>
      </c>
      <c r="B260" t="s">
        <v>1217</v>
      </c>
      <c r="C260" t="s">
        <v>1221</v>
      </c>
      <c r="D260" t="s">
        <v>1222</v>
      </c>
    </row>
    <row r="261" spans="1:4">
      <c r="A261">
        <v>260</v>
      </c>
      <c r="B261" t="s">
        <v>1217</v>
      </c>
      <c r="C261" t="s">
        <v>1223</v>
      </c>
      <c r="D261" t="s">
        <v>1224</v>
      </c>
    </row>
    <row r="262" spans="1:4">
      <c r="A262">
        <v>261</v>
      </c>
      <c r="B262" t="s">
        <v>1217</v>
      </c>
      <c r="C262" t="s">
        <v>1225</v>
      </c>
      <c r="D262" t="s">
        <v>1226</v>
      </c>
    </row>
    <row r="263" spans="1:4">
      <c r="A263">
        <v>262</v>
      </c>
      <c r="B263" t="s">
        <v>1217</v>
      </c>
      <c r="C263" t="s">
        <v>1227</v>
      </c>
      <c r="D263" t="s">
        <v>1228</v>
      </c>
    </row>
    <row r="264" spans="1:4">
      <c r="A264">
        <v>263</v>
      </c>
      <c r="B264" t="s">
        <v>1217</v>
      </c>
      <c r="C264" t="s">
        <v>1229</v>
      </c>
      <c r="D264" t="s">
        <v>1230</v>
      </c>
    </row>
    <row r="265" spans="1:4">
      <c r="A265">
        <v>264</v>
      </c>
      <c r="B265" t="s">
        <v>1217</v>
      </c>
      <c r="C265" t="s">
        <v>1231</v>
      </c>
      <c r="D265" t="s">
        <v>1232</v>
      </c>
    </row>
    <row r="266" spans="1:4">
      <c r="A266">
        <v>265</v>
      </c>
      <c r="B266" t="s">
        <v>1217</v>
      </c>
      <c r="C266" t="s">
        <v>1233</v>
      </c>
      <c r="D266" t="s">
        <v>1234</v>
      </c>
    </row>
    <row r="267" spans="1:4">
      <c r="A267">
        <v>266</v>
      </c>
      <c r="B267" t="s">
        <v>1217</v>
      </c>
      <c r="C267" t="s">
        <v>1235</v>
      </c>
      <c r="D267" t="s">
        <v>1236</v>
      </c>
    </row>
    <row r="268" spans="1:4">
      <c r="A268">
        <v>267</v>
      </c>
      <c r="B268" t="s">
        <v>1217</v>
      </c>
      <c r="C268" t="s">
        <v>1237</v>
      </c>
      <c r="D268" t="s">
        <v>1238</v>
      </c>
    </row>
    <row r="269" spans="1:4">
      <c r="A269">
        <v>268</v>
      </c>
      <c r="B269" t="s">
        <v>1217</v>
      </c>
      <c r="C269" t="s">
        <v>1239</v>
      </c>
      <c r="D269" t="s">
        <v>1240</v>
      </c>
    </row>
    <row r="270" spans="1:4">
      <c r="A270">
        <v>269</v>
      </c>
      <c r="B270" t="s">
        <v>1217</v>
      </c>
      <c r="C270" t="s">
        <v>1217</v>
      </c>
      <c r="D270" t="s">
        <v>1218</v>
      </c>
    </row>
    <row r="271" spans="1:4">
      <c r="A271">
        <v>270</v>
      </c>
      <c r="B271" t="s">
        <v>1241</v>
      </c>
      <c r="C271" t="s">
        <v>1241</v>
      </c>
      <c r="D271" t="s">
        <v>1242</v>
      </c>
    </row>
    <row r="272" spans="1:4">
      <c r="A272">
        <v>271</v>
      </c>
      <c r="B272" t="s">
        <v>1243</v>
      </c>
      <c r="C272" t="s">
        <v>1243</v>
      </c>
      <c r="D272" t="s">
        <v>1244</v>
      </c>
    </row>
    <row r="273" spans="1:4">
      <c r="A273">
        <v>272</v>
      </c>
      <c r="B273" t="s">
        <v>1245</v>
      </c>
      <c r="C273" t="s">
        <v>1245</v>
      </c>
      <c r="D273" t="s">
        <v>1246</v>
      </c>
    </row>
    <row r="274" spans="1:4">
      <c r="A274">
        <v>273</v>
      </c>
      <c r="B274" t="s">
        <v>1247</v>
      </c>
      <c r="C274" t="s">
        <v>1247</v>
      </c>
      <c r="D274" t="s">
        <v>1248</v>
      </c>
    </row>
    <row r="275" spans="1:4">
      <c r="A275">
        <v>274</v>
      </c>
      <c r="B275" t="s">
        <v>1249</v>
      </c>
      <c r="C275" t="s">
        <v>1249</v>
      </c>
      <c r="D275" t="s">
        <v>1250</v>
      </c>
    </row>
    <row r="276" spans="1:4">
      <c r="A276">
        <v>275</v>
      </c>
      <c r="B276" t="s">
        <v>1251</v>
      </c>
      <c r="C276" t="s">
        <v>1251</v>
      </c>
      <c r="D276" t="s">
        <v>1252</v>
      </c>
    </row>
    <row r="277" spans="1:4">
      <c r="A277">
        <v>276</v>
      </c>
      <c r="B277" t="s">
        <v>1253</v>
      </c>
      <c r="C277" t="s">
        <v>1253</v>
      </c>
      <c r="D277" t="s">
        <v>1254</v>
      </c>
    </row>
    <row r="278" spans="1:4">
      <c r="A278">
        <v>277</v>
      </c>
      <c r="B278" t="s">
        <v>1255</v>
      </c>
      <c r="C278" t="s">
        <v>1255</v>
      </c>
      <c r="D278" t="s">
        <v>1256</v>
      </c>
    </row>
    <row r="279" spans="1:4">
      <c r="A279">
        <v>278</v>
      </c>
      <c r="B279" t="s">
        <v>1257</v>
      </c>
      <c r="C279" t="s">
        <v>1257</v>
      </c>
      <c r="D279" t="s">
        <v>1258</v>
      </c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364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340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5" t="s">
        <v>327</v>
      </c>
      <c r="X1" s="154" t="s">
        <v>296</v>
      </c>
      <c r="Y1" s="154" t="s">
        <v>310</v>
      </c>
      <c r="Z1" s="154"/>
      <c r="AA1" s="308" t="s">
        <v>365</v>
      </c>
      <c r="AB1" s="308"/>
      <c r="AC1" s="308" t="s">
        <v>366</v>
      </c>
      <c r="AD1" s="308"/>
      <c r="AF1" s="192" t="s">
        <v>337</v>
      </c>
      <c r="AH1" s="154" t="s">
        <v>338</v>
      </c>
      <c r="AI1" s="154" t="s">
        <v>339</v>
      </c>
      <c r="AK1" s="154" t="s">
        <v>356</v>
      </c>
      <c r="AM1" s="154" t="s">
        <v>357</v>
      </c>
      <c r="AP1" s="154" t="s">
        <v>377</v>
      </c>
      <c r="AQ1" s="154" t="s">
        <v>376</v>
      </c>
      <c r="AS1" s="530" t="s">
        <v>383</v>
      </c>
      <c r="AU1" s="192" t="s">
        <v>418</v>
      </c>
      <c r="AW1" s="532" t="s">
        <v>585</v>
      </c>
      <c r="AX1" s="532" t="s">
        <v>586</v>
      </c>
      <c r="AZ1" s="825" t="s">
        <v>619</v>
      </c>
      <c r="BA1" s="825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370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243">
        <v>1</v>
      </c>
      <c r="W2" s="246"/>
      <c r="X2" s="323" t="s">
        <v>384</v>
      </c>
      <c r="Y2" s="43" t="s">
        <v>402</v>
      </c>
      <c r="Z2" s="43"/>
      <c r="AA2" s="325" t="s">
        <v>398</v>
      </c>
      <c r="AB2" s="310" t="s">
        <v>398</v>
      </c>
      <c r="AC2" s="43" t="s">
        <v>312</v>
      </c>
      <c r="AD2" s="310" t="s">
        <v>312</v>
      </c>
      <c r="AF2" s="44" t="s">
        <v>39</v>
      </c>
      <c r="AH2" s="147" t="s">
        <v>342</v>
      </c>
      <c r="AI2" s="147" t="s">
        <v>342</v>
      </c>
      <c r="AK2" s="147" t="s">
        <v>348</v>
      </c>
      <c r="AM2" s="147" t="s">
        <v>358</v>
      </c>
      <c r="AP2" s="673" t="s">
        <v>389</v>
      </c>
      <c r="AQ2" s="43" t="s">
        <v>384</v>
      </c>
      <c r="AS2" s="43" t="s">
        <v>381</v>
      </c>
      <c r="AU2" s="44" t="s">
        <v>411</v>
      </c>
      <c r="AW2" s="533" t="s">
        <v>587</v>
      </c>
      <c r="AX2" s="534" t="s">
        <v>587</v>
      </c>
      <c r="AZ2" s="590" t="s">
        <v>620</v>
      </c>
      <c r="BA2" s="591" t="s">
        <v>621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371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243">
        <v>2</v>
      </c>
      <c r="W3" s="246"/>
      <c r="X3" s="323" t="s">
        <v>385</v>
      </c>
      <c r="Y3" s="43" t="s">
        <v>392</v>
      </c>
      <c r="Z3" s="43"/>
      <c r="AA3" s="325" t="s">
        <v>397</v>
      </c>
      <c r="AB3" s="310" t="s">
        <v>397</v>
      </c>
      <c r="AC3" s="43" t="s">
        <v>313</v>
      </c>
      <c r="AD3" s="310" t="s">
        <v>313</v>
      </c>
      <c r="AF3" s="44" t="s">
        <v>40</v>
      </c>
      <c r="AH3" s="147" t="s">
        <v>367</v>
      </c>
      <c r="AI3" s="147" t="s">
        <v>346</v>
      </c>
      <c r="AK3" s="147" t="s">
        <v>349</v>
      </c>
      <c r="AM3" s="147" t="s">
        <v>359</v>
      </c>
      <c r="AP3" s="673" t="s">
        <v>386</v>
      </c>
      <c r="AQ3" s="43" t="s">
        <v>388</v>
      </c>
      <c r="AS3" s="43" t="s">
        <v>382</v>
      </c>
      <c r="AU3" s="44" t="s">
        <v>412</v>
      </c>
      <c r="AW3" s="533" t="s">
        <v>588</v>
      </c>
      <c r="AX3" s="534" t="s">
        <v>588</v>
      </c>
      <c r="AZ3" s="150" t="s">
        <v>678</v>
      </c>
      <c r="BA3" s="235" t="s">
        <v>677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372</v>
      </c>
      <c r="Q4" s="236" t="s">
        <v>26</v>
      </c>
      <c r="R4" s="235" t="s">
        <v>704</v>
      </c>
      <c r="S4" s="237" t="s">
        <v>31</v>
      </c>
      <c r="T4" s="238" t="s">
        <v>35</v>
      </c>
      <c r="U4" s="233" t="s">
        <v>41</v>
      </c>
      <c r="V4" s="243">
        <v>3</v>
      </c>
      <c r="W4" s="246"/>
      <c r="X4" s="323" t="s">
        <v>386</v>
      </c>
      <c r="Y4" s="43" t="s">
        <v>393</v>
      </c>
      <c r="Z4" s="309"/>
      <c r="AA4" s="324" t="s">
        <v>396</v>
      </c>
      <c r="AB4" s="82" t="s">
        <v>396</v>
      </c>
      <c r="AC4" s="43" t="s">
        <v>314</v>
      </c>
      <c r="AD4" s="310" t="s">
        <v>314</v>
      </c>
      <c r="AF4" s="44" t="s">
        <v>41</v>
      </c>
      <c r="AH4" s="44" t="s">
        <v>373</v>
      </c>
      <c r="AK4" s="147" t="s">
        <v>350</v>
      </c>
      <c r="AM4" s="147" t="s">
        <v>360</v>
      </c>
      <c r="AP4" s="673" t="s">
        <v>385</v>
      </c>
      <c r="AQ4" s="43" t="s">
        <v>387</v>
      </c>
      <c r="AS4" s="43" t="s">
        <v>347</v>
      </c>
      <c r="AU4" s="44" t="s">
        <v>413</v>
      </c>
      <c r="AW4" s="533" t="s">
        <v>589</v>
      </c>
      <c r="AX4" s="534" t="s">
        <v>589</v>
      </c>
      <c r="AZ4" s="150" t="s">
        <v>679</v>
      </c>
      <c r="BA4" s="235" t="s">
        <v>687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342</v>
      </c>
      <c r="Q5" s="236" t="s">
        <v>304</v>
      </c>
      <c r="R5" s="235" t="s">
        <v>306</v>
      </c>
      <c r="T5" s="44" t="s">
        <v>36</v>
      </c>
      <c r="U5" s="233" t="s">
        <v>42</v>
      </c>
      <c r="V5" s="243">
        <v>4</v>
      </c>
      <c r="W5" s="246"/>
      <c r="X5" s="323" t="s">
        <v>389</v>
      </c>
      <c r="Y5" s="43" t="s">
        <v>391</v>
      </c>
      <c r="Z5" s="309">
        <v>1</v>
      </c>
      <c r="AA5" s="324" t="s">
        <v>399</v>
      </c>
      <c r="AB5" s="82" t="s">
        <v>399</v>
      </c>
      <c r="AF5" s="44" t="s">
        <v>329</v>
      </c>
      <c r="AH5" s="147" t="s">
        <v>368</v>
      </c>
      <c r="AK5" s="147" t="s">
        <v>351</v>
      </c>
      <c r="AM5" s="147" t="s">
        <v>361</v>
      </c>
      <c r="AP5" s="673" t="s">
        <v>384</v>
      </c>
      <c r="AQ5" s="43" t="s">
        <v>389</v>
      </c>
      <c r="AU5" s="44" t="s">
        <v>414</v>
      </c>
      <c r="AW5" s="533" t="s">
        <v>590</v>
      </c>
      <c r="AX5" s="534" t="s">
        <v>590</v>
      </c>
      <c r="AZ5" s="150" t="s">
        <v>681</v>
      </c>
      <c r="BA5" s="235" t="s">
        <v>680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346</v>
      </c>
      <c r="R6" s="235" t="s">
        <v>3</v>
      </c>
      <c r="T6" s="44" t="s">
        <v>37</v>
      </c>
      <c r="U6" s="233" t="s">
        <v>329</v>
      </c>
      <c r="V6" s="243">
        <v>5</v>
      </c>
      <c r="W6" s="246"/>
      <c r="X6" s="188">
        <v>5555</v>
      </c>
      <c r="Y6" s="43"/>
      <c r="Z6" s="309"/>
      <c r="AA6" s="324"/>
      <c r="AH6" s="147" t="s">
        <v>369</v>
      </c>
      <c r="AK6" s="147" t="s">
        <v>352</v>
      </c>
      <c r="AM6" s="147" t="s">
        <v>362</v>
      </c>
      <c r="AP6" s="673" t="s">
        <v>388</v>
      </c>
      <c r="AQ6" s="43" t="s">
        <v>386</v>
      </c>
      <c r="AU6" s="327" t="s">
        <v>415</v>
      </c>
      <c r="AW6" s="533" t="s">
        <v>591</v>
      </c>
      <c r="AX6" s="534" t="s">
        <v>591</v>
      </c>
      <c r="AZ6" s="150" t="s">
        <v>682</v>
      </c>
      <c r="BA6" s="235" t="s">
        <v>683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367</v>
      </c>
      <c r="U7" s="233" t="s">
        <v>88</v>
      </c>
      <c r="V7" s="244" t="s">
        <v>72</v>
      </c>
      <c r="W7" s="246"/>
      <c r="X7" s="188">
        <v>66666</v>
      </c>
      <c r="Y7" s="43"/>
      <c r="Z7" s="309"/>
      <c r="AA7" s="324"/>
      <c r="AH7" s="147" t="s">
        <v>343</v>
      </c>
      <c r="AK7" s="147" t="s">
        <v>353</v>
      </c>
      <c r="AM7" s="147" t="s">
        <v>363</v>
      </c>
      <c r="AP7" s="673" t="s">
        <v>387</v>
      </c>
      <c r="AQ7" s="43"/>
      <c r="AU7" s="327" t="s">
        <v>416</v>
      </c>
      <c r="AW7" s="533" t="s">
        <v>592</v>
      </c>
      <c r="AX7" s="534" t="s">
        <v>592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373</v>
      </c>
      <c r="V8" s="244" t="s">
        <v>186</v>
      </c>
      <c r="W8" s="246"/>
      <c r="X8" s="188">
        <v>77777</v>
      </c>
      <c r="Y8" s="43"/>
      <c r="Z8" s="309"/>
      <c r="AA8" s="324"/>
      <c r="AK8" s="147" t="s">
        <v>354</v>
      </c>
      <c r="AP8" s="246"/>
      <c r="AU8" s="327" t="s">
        <v>417</v>
      </c>
      <c r="AW8" s="533" t="s">
        <v>593</v>
      </c>
      <c r="AX8" s="534" t="s">
        <v>593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368</v>
      </c>
      <c r="V9" s="244" t="s">
        <v>187</v>
      </c>
      <c r="W9" s="246"/>
      <c r="X9" s="188">
        <v>8888</v>
      </c>
      <c r="Y9" s="43"/>
      <c r="Z9" s="309">
        <v>1</v>
      </c>
      <c r="AA9" s="324"/>
      <c r="AK9" s="147" t="s">
        <v>355</v>
      </c>
      <c r="AP9" s="246"/>
      <c r="AW9" s="533" t="s">
        <v>594</v>
      </c>
      <c r="AX9" s="534" t="s">
        <v>594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369</v>
      </c>
      <c r="V10" s="244" t="s">
        <v>211</v>
      </c>
      <c r="W10" s="246"/>
      <c r="X10" s="323" t="s">
        <v>387</v>
      </c>
      <c r="Y10" s="43" t="s">
        <v>394</v>
      </c>
      <c r="Z10" s="309"/>
      <c r="AP10" s="246"/>
      <c r="AW10" s="533" t="s">
        <v>595</v>
      </c>
      <c r="AX10" s="534" t="s">
        <v>595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343</v>
      </c>
      <c r="V11" s="244" t="s">
        <v>212</v>
      </c>
      <c r="W11" s="241"/>
      <c r="X11" s="323" t="s">
        <v>388</v>
      </c>
      <c r="Y11" s="43" t="s">
        <v>395</v>
      </c>
      <c r="Z11" s="309"/>
      <c r="AP11" s="246"/>
      <c r="AW11" s="533" t="s">
        <v>596</v>
      </c>
      <c r="AX11" s="534" t="s">
        <v>596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374</v>
      </c>
      <c r="AW12" s="533" t="s">
        <v>212</v>
      </c>
      <c r="AX12" s="534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355</v>
      </c>
      <c r="AW13" s="533" t="s">
        <v>213</v>
      </c>
      <c r="AX13" s="534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3" t="s">
        <v>214</v>
      </c>
      <c r="AX14" s="534" t="s">
        <v>214</v>
      </c>
    </row>
    <row r="15" spans="1:53" ht="21" customHeight="1">
      <c r="A15" s="5" t="s">
        <v>490</v>
      </c>
      <c r="B15" s="43">
        <v>2013</v>
      </c>
      <c r="I15" s="147" t="s">
        <v>216</v>
      </c>
      <c r="N15" s="232" t="s">
        <v>326</v>
      </c>
      <c r="AW15" s="533" t="s">
        <v>215</v>
      </c>
      <c r="AX15" s="534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3" t="s">
        <v>216</v>
      </c>
      <c r="AX16" s="534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3"/>
      <c r="AW17" s="533" t="s">
        <v>217</v>
      </c>
      <c r="AX17" s="534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3"/>
      <c r="AW18" s="533" t="s">
        <v>218</v>
      </c>
      <c r="AX18" s="534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3"/>
      <c r="AW19" s="533" t="s">
        <v>219</v>
      </c>
      <c r="AX19" s="534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3" t="s">
        <v>220</v>
      </c>
      <c r="AX20" s="534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3" t="s">
        <v>221</v>
      </c>
      <c r="AX21" s="534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3" t="s">
        <v>222</v>
      </c>
      <c r="AX22" s="534" t="s">
        <v>222</v>
      </c>
    </row>
    <row r="23" spans="1:50" ht="21" customHeight="1">
      <c r="A23" s="5" t="s">
        <v>122</v>
      </c>
      <c r="B23" s="43">
        <v>2021</v>
      </c>
      <c r="AW23" s="533" t="s">
        <v>597</v>
      </c>
      <c r="AX23" s="534" t="s">
        <v>597</v>
      </c>
    </row>
    <row r="24" spans="1:50" ht="21" customHeight="1">
      <c r="A24" s="5" t="s">
        <v>123</v>
      </c>
      <c r="B24" s="43">
        <v>2022</v>
      </c>
      <c r="AW24" s="533" t="s">
        <v>598</v>
      </c>
      <c r="AX24" s="534" t="s">
        <v>598</v>
      </c>
    </row>
    <row r="25" spans="1:50">
      <c r="A25" s="5" t="s">
        <v>124</v>
      </c>
      <c r="B25" s="43">
        <v>2023</v>
      </c>
      <c r="AW25" s="533" t="s">
        <v>599</v>
      </c>
      <c r="AX25" s="534" t="s">
        <v>599</v>
      </c>
    </row>
    <row r="26" spans="1:50">
      <c r="A26" s="5" t="s">
        <v>125</v>
      </c>
      <c r="B26" s="43">
        <v>2024</v>
      </c>
      <c r="AX26" s="534" t="s">
        <v>600</v>
      </c>
    </row>
    <row r="27" spans="1:50">
      <c r="A27" s="5" t="s">
        <v>126</v>
      </c>
      <c r="B27" s="43">
        <v>2025</v>
      </c>
      <c r="AX27" s="534" t="s">
        <v>601</v>
      </c>
    </row>
    <row r="28" spans="1:50">
      <c r="A28" s="5" t="s">
        <v>127</v>
      </c>
      <c r="D28" s="393"/>
      <c r="E28" s="394"/>
      <c r="F28" s="394"/>
      <c r="H28" s="395" t="s">
        <v>454</v>
      </c>
      <c r="AX28" s="534" t="s">
        <v>602</v>
      </c>
    </row>
    <row r="29" spans="1:50">
      <c r="A29" s="5" t="s">
        <v>128</v>
      </c>
      <c r="D29" s="396" t="s">
        <v>455</v>
      </c>
      <c r="E29" s="397" t="str">
        <f>IF(periodStart = "","", periodStart)</f>
        <v>01.01.2023</v>
      </c>
      <c r="F29" s="397" t="str">
        <f>IF(periodEnd = "","", periodEnd)</f>
        <v>31.12.2023</v>
      </c>
      <c r="H29" s="398" t="s">
        <v>2176</v>
      </c>
      <c r="AX29" s="534" t="s">
        <v>603</v>
      </c>
    </row>
    <row r="30" spans="1:50">
      <c r="A30" s="5" t="s">
        <v>129</v>
      </c>
      <c r="D30" s="399"/>
      <c r="E30" s="400"/>
      <c r="F30" s="400"/>
      <c r="AX30" s="534" t="s">
        <v>604</v>
      </c>
    </row>
    <row r="31" spans="1:50" ht="12.75">
      <c r="A31" s="5" t="s">
        <v>130</v>
      </c>
      <c r="D31" s="393"/>
      <c r="E31" s="394"/>
      <c r="F31" s="394"/>
      <c r="H31" s="401"/>
      <c r="AX31" s="534" t="s">
        <v>605</v>
      </c>
    </row>
    <row r="32" spans="1:50">
      <c r="A32" s="5" t="s">
        <v>131</v>
      </c>
      <c r="D32" s="396" t="s">
        <v>456</v>
      </c>
      <c r="E32" s="402"/>
      <c r="F32" s="402"/>
      <c r="H32" s="403" t="s">
        <v>457</v>
      </c>
      <c r="AX32" s="534" t="s">
        <v>606</v>
      </c>
    </row>
    <row r="33" spans="1:50">
      <c r="A33" s="5" t="s">
        <v>132</v>
      </c>
      <c r="AX33" s="534" t="s">
        <v>607</v>
      </c>
    </row>
    <row r="34" spans="1:50">
      <c r="A34" s="5" t="s">
        <v>133</v>
      </c>
      <c r="AX34" s="534" t="s">
        <v>608</v>
      </c>
    </row>
    <row r="35" spans="1:50">
      <c r="A35" s="5" t="s">
        <v>134</v>
      </c>
      <c r="AX35" s="534" t="s">
        <v>609</v>
      </c>
    </row>
    <row r="36" spans="1:50">
      <c r="A36" s="5" t="s">
        <v>98</v>
      </c>
      <c r="AX36" s="534" t="s">
        <v>610</v>
      </c>
    </row>
    <row r="37" spans="1:50">
      <c r="A37" s="5" t="s">
        <v>99</v>
      </c>
      <c r="AX37" s="534" t="s">
        <v>611</v>
      </c>
    </row>
    <row r="38" spans="1:50">
      <c r="A38" s="5" t="s">
        <v>100</v>
      </c>
      <c r="AX38" s="534" t="s">
        <v>612</v>
      </c>
    </row>
    <row r="39" spans="1:50">
      <c r="A39" s="5" t="s">
        <v>101</v>
      </c>
      <c r="AX39" s="534" t="s">
        <v>560</v>
      </c>
    </row>
    <row r="40" spans="1:50">
      <c r="A40" s="5" t="s">
        <v>102</v>
      </c>
      <c r="AX40" s="534" t="s">
        <v>561</v>
      </c>
    </row>
    <row r="41" spans="1:50">
      <c r="A41" s="5" t="s">
        <v>103</v>
      </c>
      <c r="AX41" s="534" t="s">
        <v>562</v>
      </c>
    </row>
    <row r="42" spans="1:50">
      <c r="A42" s="5" t="s">
        <v>135</v>
      </c>
      <c r="AX42" s="534" t="s">
        <v>563</v>
      </c>
    </row>
    <row r="43" spans="1:50">
      <c r="A43" s="5" t="s">
        <v>136</v>
      </c>
      <c r="AX43" s="534" t="s">
        <v>564</v>
      </c>
    </row>
    <row r="44" spans="1:50">
      <c r="A44" s="5" t="s">
        <v>137</v>
      </c>
      <c r="AX44" s="534" t="s">
        <v>565</v>
      </c>
    </row>
    <row r="45" spans="1:50">
      <c r="A45" s="5" t="s">
        <v>138</v>
      </c>
      <c r="AX45" s="534" t="s">
        <v>566</v>
      </c>
    </row>
    <row r="46" spans="1:50">
      <c r="A46" s="5" t="s">
        <v>139</v>
      </c>
      <c r="AX46" s="534" t="s">
        <v>567</v>
      </c>
    </row>
    <row r="47" spans="1:50">
      <c r="A47" s="5" t="s">
        <v>160</v>
      </c>
      <c r="AX47" s="534" t="s">
        <v>568</v>
      </c>
    </row>
    <row r="48" spans="1:50">
      <c r="A48" s="5" t="s">
        <v>161</v>
      </c>
      <c r="AX48" s="534" t="s">
        <v>569</v>
      </c>
    </row>
    <row r="49" spans="1:50">
      <c r="A49" s="5" t="s">
        <v>162</v>
      </c>
      <c r="AX49" s="534" t="s">
        <v>570</v>
      </c>
    </row>
    <row r="50" spans="1:50">
      <c r="A50" s="5" t="s">
        <v>140</v>
      </c>
      <c r="AX50" s="534" t="s">
        <v>571</v>
      </c>
    </row>
    <row r="51" spans="1:50">
      <c r="A51" s="5" t="s">
        <v>141</v>
      </c>
      <c r="AX51" s="534" t="s">
        <v>572</v>
      </c>
    </row>
    <row r="52" spans="1:50">
      <c r="A52" s="5" t="s">
        <v>142</v>
      </c>
      <c r="AX52" s="534" t="s">
        <v>573</v>
      </c>
    </row>
    <row r="53" spans="1:50">
      <c r="A53" s="5" t="s">
        <v>143</v>
      </c>
      <c r="AX53" s="534" t="s">
        <v>574</v>
      </c>
    </row>
    <row r="54" spans="1:50">
      <c r="A54" s="5" t="s">
        <v>144</v>
      </c>
      <c r="AX54" s="534" t="s">
        <v>575</v>
      </c>
    </row>
    <row r="55" spans="1:50">
      <c r="A55" s="5" t="s">
        <v>145</v>
      </c>
      <c r="AX55" s="534" t="s">
        <v>576</v>
      </c>
    </row>
    <row r="56" spans="1:50">
      <c r="A56" s="5" t="s">
        <v>146</v>
      </c>
      <c r="AX56" s="534" t="s">
        <v>577</v>
      </c>
    </row>
    <row r="57" spans="1:50">
      <c r="A57" s="5" t="s">
        <v>422</v>
      </c>
      <c r="AX57" s="534" t="s">
        <v>578</v>
      </c>
    </row>
    <row r="58" spans="1:50">
      <c r="A58" s="5" t="s">
        <v>147</v>
      </c>
      <c r="AX58" s="534" t="s">
        <v>579</v>
      </c>
    </row>
    <row r="59" spans="1:50">
      <c r="A59" s="5" t="s">
        <v>148</v>
      </c>
      <c r="AX59" s="534" t="s">
        <v>580</v>
      </c>
    </row>
    <row r="60" spans="1:50">
      <c r="A60" s="5" t="s">
        <v>149</v>
      </c>
      <c r="AX60" s="534" t="s">
        <v>581</v>
      </c>
    </row>
    <row r="61" spans="1:50">
      <c r="A61" s="5" t="s">
        <v>150</v>
      </c>
      <c r="AX61" s="534" t="s">
        <v>582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6"/>
      <c r="C9" s="183"/>
      <c r="D9" s="841">
        <v>1</v>
      </c>
      <c r="E9" s="854"/>
      <c r="F9" s="856"/>
      <c r="G9" s="860" t="s">
        <v>88</v>
      </c>
      <c r="H9" s="841"/>
      <c r="I9" s="841">
        <v>1</v>
      </c>
      <c r="J9" s="844"/>
      <c r="K9" s="783" t="s">
        <v>88</v>
      </c>
      <c r="L9" s="846"/>
      <c r="M9" s="846" t="s">
        <v>96</v>
      </c>
      <c r="N9" s="852"/>
      <c r="O9" s="783" t="s">
        <v>88</v>
      </c>
      <c r="P9" s="329"/>
      <c r="Q9" s="329" t="s">
        <v>96</v>
      </c>
      <c r="R9" s="685"/>
      <c r="S9" s="425"/>
    </row>
    <row r="10" spans="1:19" s="102" customFormat="1" ht="17.100000000000001" customHeight="1">
      <c r="A10" s="306"/>
      <c r="C10" s="183"/>
      <c r="D10" s="842"/>
      <c r="E10" s="855"/>
      <c r="F10" s="857"/>
      <c r="G10" s="842"/>
      <c r="H10" s="842"/>
      <c r="I10" s="842"/>
      <c r="J10" s="845"/>
      <c r="K10" s="842"/>
      <c r="L10" s="842"/>
      <c r="M10" s="842"/>
      <c r="N10" s="853"/>
      <c r="O10" s="842"/>
      <c r="P10" s="330"/>
      <c r="Q10" s="121"/>
      <c r="R10" s="121" t="s">
        <v>459</v>
      </c>
      <c r="S10" s="122"/>
    </row>
    <row r="11" spans="1:19" s="102" customFormat="1" ht="17.100000000000001" customHeight="1">
      <c r="A11" s="306"/>
      <c r="C11" s="183"/>
      <c r="D11" s="842"/>
      <c r="E11" s="855"/>
      <c r="F11" s="857"/>
      <c r="G11" s="842"/>
      <c r="H11" s="842"/>
      <c r="I11" s="842"/>
      <c r="J11" s="845"/>
      <c r="K11" s="842"/>
      <c r="L11" s="120"/>
      <c r="M11" s="121"/>
      <c r="N11" s="121" t="s">
        <v>458</v>
      </c>
      <c r="O11" s="121"/>
      <c r="P11" s="121"/>
      <c r="Q11" s="121"/>
      <c r="R11" s="121"/>
      <c r="S11" s="122"/>
    </row>
    <row r="12" spans="1:19" s="102" customFormat="1" ht="17.25" customHeight="1">
      <c r="A12" s="306"/>
      <c r="C12" s="183"/>
      <c r="D12" s="842"/>
      <c r="E12" s="855"/>
      <c r="F12" s="857"/>
      <c r="G12" s="842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7"/>
    </row>
    <row r="14" spans="1:19" ht="16.5" customHeight="1">
      <c r="A14" s="306"/>
      <c r="B14" s="102"/>
      <c r="C14" s="183"/>
      <c r="D14" s="843"/>
      <c r="E14" s="858"/>
      <c r="F14" s="859"/>
      <c r="G14" s="861"/>
      <c r="H14" s="841"/>
      <c r="I14" s="841">
        <v>1</v>
      </c>
      <c r="J14" s="844"/>
      <c r="K14" s="783" t="s">
        <v>88</v>
      </c>
      <c r="L14" s="846"/>
      <c r="M14" s="846" t="s">
        <v>96</v>
      </c>
      <c r="N14" s="852"/>
      <c r="O14" s="783" t="s">
        <v>88</v>
      </c>
      <c r="P14" s="329"/>
      <c r="Q14" s="329" t="s">
        <v>96</v>
      </c>
      <c r="R14" s="685"/>
      <c r="S14" s="425"/>
    </row>
    <row r="15" spans="1:19" ht="17.100000000000001" customHeight="1">
      <c r="A15" s="306"/>
      <c r="B15" s="102"/>
      <c r="C15" s="183"/>
      <c r="D15" s="843"/>
      <c r="E15" s="858"/>
      <c r="F15" s="859"/>
      <c r="G15" s="861"/>
      <c r="H15" s="841"/>
      <c r="I15" s="841"/>
      <c r="J15" s="845"/>
      <c r="K15" s="783"/>
      <c r="L15" s="846"/>
      <c r="M15" s="846"/>
      <c r="N15" s="853"/>
      <c r="O15" s="783"/>
      <c r="P15" s="330"/>
      <c r="Q15" s="121"/>
      <c r="R15" s="121" t="s">
        <v>459</v>
      </c>
      <c r="S15" s="122"/>
    </row>
    <row r="16" spans="1:19" ht="17.100000000000001" customHeight="1">
      <c r="A16" s="306"/>
      <c r="B16" s="102"/>
      <c r="C16" s="183"/>
      <c r="D16" s="843"/>
      <c r="E16" s="858"/>
      <c r="F16" s="859"/>
      <c r="G16" s="861"/>
      <c r="H16" s="841"/>
      <c r="I16" s="841"/>
      <c r="J16" s="845"/>
      <c r="K16" s="783"/>
      <c r="L16" s="120"/>
      <c r="M16" s="121"/>
      <c r="N16" s="121" t="s">
        <v>458</v>
      </c>
      <c r="O16" s="121"/>
      <c r="P16" s="121"/>
      <c r="Q16" s="121"/>
      <c r="R16" s="121"/>
      <c r="S16" s="122"/>
    </row>
    <row r="17" spans="1:36" ht="17.100000000000001" customHeight="1">
      <c r="A17" s="306"/>
      <c r="B17" s="102"/>
      <c r="C17" s="183"/>
      <c r="D17" s="843"/>
      <c r="E17" s="858"/>
      <c r="F17" s="859"/>
      <c r="G17" s="861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307"/>
    </row>
    <row r="19" spans="1:36" s="33" customFormat="1" ht="17.100000000000001" customHeight="1">
      <c r="A19" s="33" t="s">
        <v>15</v>
      </c>
      <c r="C19" s="33" t="s">
        <v>96</v>
      </c>
    </row>
    <row r="25" spans="1:36" ht="17.100000000000001" customHeight="1">
      <c r="O25" s="787" t="s">
        <v>300</v>
      </c>
      <c r="P25" s="787"/>
      <c r="Q25" s="787"/>
      <c r="R25" s="789" t="s">
        <v>273</v>
      </c>
      <c r="S25" s="789"/>
      <c r="T25" s="789"/>
      <c r="U25" s="737" t="s">
        <v>341</v>
      </c>
      <c r="W25" s="862"/>
    </row>
    <row r="26" spans="1:36" ht="17.100000000000001" customHeight="1">
      <c r="O26" s="850" t="s">
        <v>696</v>
      </c>
      <c r="P26" s="850" t="s">
        <v>274</v>
      </c>
      <c r="Q26" s="850"/>
      <c r="R26" s="789"/>
      <c r="S26" s="789"/>
      <c r="T26" s="789"/>
      <c r="U26" s="737"/>
      <c r="W26" s="862"/>
    </row>
    <row r="27" spans="1:36" ht="37.5" customHeight="1">
      <c r="O27" s="850"/>
      <c r="P27" s="104" t="s">
        <v>697</v>
      </c>
      <c r="Q27" s="104" t="s">
        <v>6</v>
      </c>
      <c r="R27" s="105" t="s">
        <v>277</v>
      </c>
      <c r="S27" s="788" t="s">
        <v>276</v>
      </c>
      <c r="T27" s="788"/>
      <c r="U27" s="737"/>
      <c r="W27" s="862"/>
    </row>
    <row r="28" spans="1:36" ht="17.100000000000001" customHeight="1">
      <c r="G28" s="179"/>
      <c r="H28" s="179"/>
      <c r="I28" s="179"/>
      <c r="J28" s="179"/>
      <c r="K28" s="179"/>
      <c r="L28" s="126"/>
      <c r="M28" s="573" t="s">
        <v>186</v>
      </c>
      <c r="N28" s="574"/>
      <c r="O28" s="851"/>
      <c r="P28" s="851"/>
      <c r="Q28" s="851"/>
      <c r="R28" s="851"/>
      <c r="S28" s="851"/>
      <c r="T28" s="851"/>
      <c r="U28" s="851"/>
      <c r="V28" s="126"/>
      <c r="W28" s="126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</row>
    <row r="29" spans="1:36" s="34" customFormat="1" ht="22.5">
      <c r="A29" s="781">
        <v>1</v>
      </c>
      <c r="B29" s="338"/>
      <c r="C29" s="338"/>
      <c r="D29" s="338"/>
      <c r="E29" s="339"/>
      <c r="F29" s="473"/>
      <c r="G29" s="473"/>
      <c r="H29" s="473"/>
      <c r="I29" s="341"/>
      <c r="J29" s="179"/>
      <c r="K29" s="179"/>
      <c r="L29" s="337">
        <f>mergeValue(A29)</f>
        <v>1</v>
      </c>
      <c r="M29" s="572" t="s">
        <v>23</v>
      </c>
      <c r="N29" s="555"/>
      <c r="O29" s="832"/>
      <c r="P29" s="833"/>
      <c r="Q29" s="833"/>
      <c r="R29" s="833"/>
      <c r="S29" s="833"/>
      <c r="T29" s="833"/>
      <c r="U29" s="833"/>
      <c r="V29" s="834"/>
      <c r="W29" s="584" t="s">
        <v>665</v>
      </c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</row>
    <row r="30" spans="1:36" s="34" customFormat="1" ht="22.5">
      <c r="A30" s="781"/>
      <c r="B30" s="781">
        <v>1</v>
      </c>
      <c r="C30" s="338"/>
      <c r="D30" s="338"/>
      <c r="E30" s="473"/>
      <c r="F30" s="473"/>
      <c r="G30" s="473"/>
      <c r="H30" s="473"/>
      <c r="I30" s="199"/>
      <c r="J30" s="180"/>
      <c r="L30" s="337" t="str">
        <f>mergeValue(A30) &amp;"."&amp; mergeValue(B30)</f>
        <v>1.1</v>
      </c>
      <c r="M30" s="158" t="s">
        <v>18</v>
      </c>
      <c r="N30" s="283"/>
      <c r="O30" s="832"/>
      <c r="P30" s="833"/>
      <c r="Q30" s="833"/>
      <c r="R30" s="833"/>
      <c r="S30" s="833"/>
      <c r="T30" s="833"/>
      <c r="U30" s="833"/>
      <c r="V30" s="834"/>
      <c r="W30" s="284" t="s">
        <v>511</v>
      </c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</row>
    <row r="31" spans="1:36" s="34" customFormat="1" ht="45">
      <c r="A31" s="781"/>
      <c r="B31" s="781"/>
      <c r="C31" s="781">
        <v>1</v>
      </c>
      <c r="D31" s="338"/>
      <c r="E31" s="473"/>
      <c r="F31" s="473"/>
      <c r="G31" s="473"/>
      <c r="H31" s="473"/>
      <c r="I31" s="342"/>
      <c r="J31" s="180"/>
      <c r="K31" s="101"/>
      <c r="L31" s="337" t="str">
        <f>mergeValue(A31) &amp;"."&amp; mergeValue(B31)&amp;"."&amp; mergeValue(C31)</f>
        <v>1.1.1</v>
      </c>
      <c r="M31" s="159" t="s">
        <v>400</v>
      </c>
      <c r="N31" s="283"/>
      <c r="O31" s="832"/>
      <c r="P31" s="833"/>
      <c r="Q31" s="833"/>
      <c r="R31" s="833"/>
      <c r="S31" s="833"/>
      <c r="T31" s="833"/>
      <c r="U31" s="833"/>
      <c r="V31" s="834"/>
      <c r="W31" s="284" t="s">
        <v>633</v>
      </c>
      <c r="X31" s="296"/>
      <c r="Y31" s="296"/>
      <c r="Z31" s="296"/>
      <c r="AA31" s="315"/>
      <c r="AB31" s="296"/>
      <c r="AC31" s="296"/>
      <c r="AD31" s="296"/>
      <c r="AE31" s="296"/>
      <c r="AF31" s="296"/>
      <c r="AG31" s="296"/>
      <c r="AH31" s="296"/>
    </row>
    <row r="32" spans="1:36" s="34" customFormat="1" ht="33.75">
      <c r="A32" s="781"/>
      <c r="B32" s="781"/>
      <c r="C32" s="781"/>
      <c r="D32" s="781">
        <v>1</v>
      </c>
      <c r="E32" s="473"/>
      <c r="F32" s="473"/>
      <c r="G32" s="473"/>
      <c r="H32" s="473"/>
      <c r="I32" s="776"/>
      <c r="J32" s="180"/>
      <c r="K32" s="101"/>
      <c r="L32" s="337" t="str">
        <f>mergeValue(A32) &amp;"."&amp; mergeValue(B32)&amp;"."&amp; mergeValue(C32)&amp;"."&amp; mergeValue(D32)</f>
        <v>1.1.1.1</v>
      </c>
      <c r="M32" s="160" t="s">
        <v>424</v>
      </c>
      <c r="N32" s="283"/>
      <c r="O32" s="863"/>
      <c r="P32" s="864"/>
      <c r="Q32" s="864"/>
      <c r="R32" s="864"/>
      <c r="S32" s="864"/>
      <c r="T32" s="864"/>
      <c r="U32" s="864"/>
      <c r="V32" s="865"/>
      <c r="W32" s="284" t="s">
        <v>634</v>
      </c>
      <c r="X32" s="296"/>
      <c r="Y32" s="296"/>
      <c r="Z32" s="296"/>
      <c r="AA32" s="315"/>
      <c r="AB32" s="296"/>
      <c r="AC32" s="296"/>
      <c r="AD32" s="296"/>
      <c r="AE32" s="296"/>
      <c r="AF32" s="296"/>
      <c r="AG32" s="296"/>
      <c r="AH32" s="296"/>
    </row>
    <row r="33" spans="1:36" s="34" customFormat="1" ht="33.75" customHeight="1">
      <c r="A33" s="781"/>
      <c r="B33" s="781"/>
      <c r="C33" s="781"/>
      <c r="D33" s="781"/>
      <c r="E33" s="781">
        <v>1</v>
      </c>
      <c r="F33" s="473"/>
      <c r="G33" s="473"/>
      <c r="H33" s="473"/>
      <c r="I33" s="776"/>
      <c r="J33" s="776"/>
      <c r="K33" s="101"/>
      <c r="L33" s="337" t="str">
        <f>mergeValue(A33) &amp;"."&amp; mergeValue(B33)&amp;"."&amp; mergeValue(C33)&amp;"."&amp; mergeValue(D33)&amp;"."&amp; mergeValue(E33)</f>
        <v>1.1.1.1.1</v>
      </c>
      <c r="M33" s="171" t="s">
        <v>10</v>
      </c>
      <c r="N33" s="284"/>
      <c r="O33" s="866"/>
      <c r="P33" s="867"/>
      <c r="Q33" s="867"/>
      <c r="R33" s="867"/>
      <c r="S33" s="867"/>
      <c r="T33" s="867"/>
      <c r="U33" s="867"/>
      <c r="V33" s="868"/>
      <c r="W33" s="284" t="s">
        <v>512</v>
      </c>
      <c r="X33" s="296"/>
      <c r="Y33" s="315" t="str">
        <f>strCheckUnique(Z33:Z36)</f>
        <v/>
      </c>
      <c r="Z33" s="296"/>
      <c r="AA33" s="315"/>
      <c r="AB33" s="296"/>
      <c r="AC33" s="296"/>
      <c r="AD33" s="296"/>
      <c r="AE33" s="296"/>
      <c r="AF33" s="296"/>
      <c r="AG33" s="296"/>
      <c r="AH33" s="296"/>
    </row>
    <row r="34" spans="1:36" s="34" customFormat="1" ht="66" customHeight="1">
      <c r="A34" s="781"/>
      <c r="B34" s="781"/>
      <c r="C34" s="781"/>
      <c r="D34" s="781"/>
      <c r="E34" s="781"/>
      <c r="F34" s="338">
        <v>1</v>
      </c>
      <c r="G34" s="338"/>
      <c r="H34" s="338"/>
      <c r="I34" s="776"/>
      <c r="J34" s="776"/>
      <c r="K34" s="342"/>
      <c r="L34" s="337" t="str">
        <f>mergeValue(A34) &amp;"."&amp; mergeValue(B34)&amp;"."&amp; mergeValue(C34)&amp;"."&amp; mergeValue(D34)&amp;"."&amp; mergeValue(E34)&amp;"."&amp; mergeValue(F34)</f>
        <v>1.1.1.1.1.1</v>
      </c>
      <c r="M34" s="331"/>
      <c r="N34" s="784"/>
      <c r="O34" s="191"/>
      <c r="P34" s="191"/>
      <c r="Q34" s="191"/>
      <c r="R34" s="771"/>
      <c r="S34" s="783" t="s">
        <v>87</v>
      </c>
      <c r="T34" s="771"/>
      <c r="U34" s="783" t="s">
        <v>88</v>
      </c>
      <c r="V34" s="280"/>
      <c r="W34" s="767" t="s">
        <v>666</v>
      </c>
      <c r="X34" s="296" t="str">
        <f>strCheckDate(O35:V35)</f>
        <v/>
      </c>
      <c r="Y34" s="296"/>
      <c r="Z34" s="315" t="str">
        <f>IF(M34="","",M34 )</f>
        <v/>
      </c>
      <c r="AA34" s="315"/>
      <c r="AB34" s="315"/>
      <c r="AC34" s="315"/>
      <c r="AD34" s="296"/>
      <c r="AE34" s="296"/>
      <c r="AF34" s="296"/>
      <c r="AG34" s="296"/>
      <c r="AH34" s="296"/>
    </row>
    <row r="35" spans="1:36" s="34" customFormat="1" ht="14.25" hidden="1" customHeight="1">
      <c r="A35" s="781"/>
      <c r="B35" s="781"/>
      <c r="C35" s="781"/>
      <c r="D35" s="781"/>
      <c r="E35" s="781"/>
      <c r="F35" s="338"/>
      <c r="G35" s="338"/>
      <c r="H35" s="338"/>
      <c r="I35" s="776"/>
      <c r="J35" s="776"/>
      <c r="K35" s="342"/>
      <c r="L35" s="170"/>
      <c r="M35" s="204"/>
      <c r="N35" s="784"/>
      <c r="O35" s="297"/>
      <c r="P35" s="294"/>
      <c r="Q35" s="295" t="str">
        <f>R34 &amp; "-" &amp; T34</f>
        <v>-</v>
      </c>
      <c r="R35" s="771"/>
      <c r="S35" s="783"/>
      <c r="T35" s="785"/>
      <c r="U35" s="783"/>
      <c r="V35" s="280"/>
      <c r="W35" s="768"/>
      <c r="X35" s="296"/>
      <c r="Y35" s="296"/>
      <c r="Z35" s="296"/>
      <c r="AA35" s="315"/>
      <c r="AB35" s="296"/>
      <c r="AC35" s="296"/>
      <c r="AD35" s="296"/>
      <c r="AE35" s="296"/>
      <c r="AF35" s="296"/>
      <c r="AG35" s="296"/>
      <c r="AH35" s="296"/>
    </row>
    <row r="36" spans="1:36" ht="15" customHeight="1">
      <c r="A36" s="781"/>
      <c r="B36" s="781"/>
      <c r="C36" s="781"/>
      <c r="D36" s="781"/>
      <c r="E36" s="781"/>
      <c r="F36" s="338"/>
      <c r="G36" s="338"/>
      <c r="H36" s="338"/>
      <c r="I36" s="776"/>
      <c r="J36" s="776"/>
      <c r="K36" s="200"/>
      <c r="L36" s="111"/>
      <c r="M36" s="174" t="s">
        <v>425</v>
      </c>
      <c r="N36" s="196"/>
      <c r="O36" s="156"/>
      <c r="P36" s="156"/>
      <c r="Q36" s="156"/>
      <c r="R36" s="260"/>
      <c r="S36" s="197"/>
      <c r="T36" s="197"/>
      <c r="U36" s="197"/>
      <c r="V36" s="185"/>
      <c r="W36" s="769"/>
      <c r="X36" s="305"/>
      <c r="Y36" s="305"/>
      <c r="Z36" s="305"/>
      <c r="AA36" s="315"/>
      <c r="AB36" s="305"/>
      <c r="AC36" s="296"/>
      <c r="AD36" s="296"/>
      <c r="AE36" s="296"/>
      <c r="AF36" s="296"/>
      <c r="AG36" s="296"/>
      <c r="AH36" s="296"/>
      <c r="AI36" s="34"/>
    </row>
    <row r="37" spans="1:36" ht="15" customHeight="1">
      <c r="A37" s="781"/>
      <c r="B37" s="781"/>
      <c r="C37" s="781"/>
      <c r="D37" s="781"/>
      <c r="E37" s="338"/>
      <c r="F37" s="473"/>
      <c r="G37" s="473"/>
      <c r="H37" s="473"/>
      <c r="I37" s="776"/>
      <c r="J37" s="85"/>
      <c r="K37" s="200"/>
      <c r="L37" s="111"/>
      <c r="M37" s="163" t="s">
        <v>13</v>
      </c>
      <c r="N37" s="196"/>
      <c r="O37" s="156"/>
      <c r="P37" s="156"/>
      <c r="Q37" s="156"/>
      <c r="R37" s="260"/>
      <c r="S37" s="197"/>
      <c r="T37" s="197"/>
      <c r="U37" s="196"/>
      <c r="V37" s="197"/>
      <c r="W37" s="18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</row>
    <row r="38" spans="1:36" ht="15" customHeight="1">
      <c r="A38" s="781"/>
      <c r="B38" s="781"/>
      <c r="C38" s="781"/>
      <c r="D38" s="338"/>
      <c r="E38" s="343"/>
      <c r="F38" s="473"/>
      <c r="G38" s="473"/>
      <c r="H38" s="473"/>
      <c r="I38" s="200"/>
      <c r="J38" s="85"/>
      <c r="K38" s="179"/>
      <c r="L38" s="111"/>
      <c r="M38" s="162" t="s">
        <v>426</v>
      </c>
      <c r="N38" s="196"/>
      <c r="O38" s="156"/>
      <c r="P38" s="156"/>
      <c r="Q38" s="156"/>
      <c r="R38" s="260"/>
      <c r="S38" s="197"/>
      <c r="T38" s="197"/>
      <c r="U38" s="196"/>
      <c r="V38" s="197"/>
      <c r="W38" s="18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</row>
    <row r="39" spans="1:36" ht="15" customHeight="1">
      <c r="A39" s="781"/>
      <c r="B39" s="781"/>
      <c r="C39" s="338"/>
      <c r="D39" s="338"/>
      <c r="E39" s="343"/>
      <c r="F39" s="473"/>
      <c r="G39" s="473"/>
      <c r="H39" s="473"/>
      <c r="I39" s="200"/>
      <c r="J39" s="85"/>
      <c r="K39" s="179"/>
      <c r="L39" s="111"/>
      <c r="M39" s="161" t="s">
        <v>401</v>
      </c>
      <c r="N39" s="197"/>
      <c r="O39" s="161"/>
      <c r="P39" s="161"/>
      <c r="Q39" s="161"/>
      <c r="R39" s="260"/>
      <c r="S39" s="197"/>
      <c r="T39" s="197"/>
      <c r="U39" s="196"/>
      <c r="V39" s="197"/>
      <c r="W39" s="18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</row>
    <row r="40" spans="1:36" ht="15" customHeight="1">
      <c r="A40" s="781"/>
      <c r="B40" s="338"/>
      <c r="C40" s="343"/>
      <c r="D40" s="343"/>
      <c r="E40" s="343"/>
      <c r="F40" s="473"/>
      <c r="G40" s="473"/>
      <c r="H40" s="473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60"/>
      <c r="S40" s="197"/>
      <c r="T40" s="197"/>
      <c r="U40" s="196"/>
      <c r="V40" s="197"/>
      <c r="W40" s="18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</row>
    <row r="41" spans="1:36" ht="15" customHeight="1">
      <c r="A41" s="338"/>
      <c r="B41" s="344"/>
      <c r="C41" s="344"/>
      <c r="D41" s="344"/>
      <c r="E41" s="345"/>
      <c r="F41" s="344"/>
      <c r="G41" s="473"/>
      <c r="H41" s="473"/>
      <c r="I41" s="199"/>
      <c r="J41" s="85"/>
      <c r="K41" s="342"/>
      <c r="L41" s="111"/>
      <c r="M41" s="209" t="s">
        <v>311</v>
      </c>
      <c r="N41" s="197"/>
      <c r="O41" s="161"/>
      <c r="P41" s="161"/>
      <c r="Q41" s="161"/>
      <c r="R41" s="260"/>
      <c r="S41" s="197"/>
      <c r="T41" s="197"/>
      <c r="U41" s="196"/>
      <c r="V41" s="197"/>
      <c r="W41" s="18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</row>
    <row r="42" spans="1:36" ht="18.75" customHeight="1"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</row>
    <row r="43" spans="1:36" s="33" customFormat="1" ht="17.100000000000001" customHeight="1">
      <c r="A43" s="33" t="s">
        <v>15</v>
      </c>
      <c r="C43" s="33" t="s">
        <v>52</v>
      </c>
      <c r="U43" s="182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</row>
    <row r="44" spans="1:36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</row>
    <row r="45" spans="1:36" s="34" customFormat="1" ht="22.5">
      <c r="A45" s="781">
        <v>1</v>
      </c>
      <c r="B45" s="338"/>
      <c r="C45" s="338"/>
      <c r="D45" s="338"/>
      <c r="E45" s="339"/>
      <c r="F45" s="473"/>
      <c r="G45" s="473"/>
      <c r="H45" s="473"/>
      <c r="I45" s="341"/>
      <c r="J45" s="179"/>
      <c r="K45" s="179"/>
      <c r="L45" s="337">
        <f>mergeValue(A45)</f>
        <v>1</v>
      </c>
      <c r="M45" s="572" t="s">
        <v>23</v>
      </c>
      <c r="N45" s="555"/>
      <c r="O45" s="832"/>
      <c r="P45" s="833"/>
      <c r="Q45" s="833"/>
      <c r="R45" s="833"/>
      <c r="S45" s="833"/>
      <c r="T45" s="833"/>
      <c r="U45" s="833"/>
      <c r="V45" s="834"/>
      <c r="W45" s="584" t="s">
        <v>665</v>
      </c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</row>
    <row r="46" spans="1:36" s="34" customFormat="1" ht="22.5">
      <c r="A46" s="781"/>
      <c r="B46" s="781">
        <v>1</v>
      </c>
      <c r="C46" s="338"/>
      <c r="D46" s="338"/>
      <c r="E46" s="473"/>
      <c r="F46" s="473"/>
      <c r="G46" s="473"/>
      <c r="H46" s="473"/>
      <c r="I46" s="199"/>
      <c r="J46" s="180"/>
      <c r="L46" s="337" t="str">
        <f>mergeValue(A46) &amp;"."&amp; mergeValue(B46)</f>
        <v>1.1</v>
      </c>
      <c r="M46" s="158" t="s">
        <v>18</v>
      </c>
      <c r="N46" s="283"/>
      <c r="O46" s="832"/>
      <c r="P46" s="833"/>
      <c r="Q46" s="833"/>
      <c r="R46" s="833"/>
      <c r="S46" s="833"/>
      <c r="T46" s="833"/>
      <c r="U46" s="833"/>
      <c r="V46" s="834"/>
      <c r="W46" s="284" t="s">
        <v>511</v>
      </c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</row>
    <row r="47" spans="1:36" s="34" customFormat="1" ht="45">
      <c r="A47" s="781"/>
      <c r="B47" s="781"/>
      <c r="C47" s="781">
        <v>1</v>
      </c>
      <c r="D47" s="338"/>
      <c r="E47" s="473"/>
      <c r="F47" s="473"/>
      <c r="G47" s="473"/>
      <c r="H47" s="473"/>
      <c r="I47" s="342"/>
      <c r="J47" s="180"/>
      <c r="K47" s="101"/>
      <c r="L47" s="337" t="str">
        <f>mergeValue(A47) &amp;"."&amp; mergeValue(B47)&amp;"."&amp; mergeValue(C47)</f>
        <v>1.1.1</v>
      </c>
      <c r="M47" s="159" t="s">
        <v>400</v>
      </c>
      <c r="N47" s="283"/>
      <c r="O47" s="832"/>
      <c r="P47" s="833"/>
      <c r="Q47" s="833"/>
      <c r="R47" s="833"/>
      <c r="S47" s="833"/>
      <c r="T47" s="833"/>
      <c r="U47" s="833"/>
      <c r="V47" s="834"/>
      <c r="W47" s="284" t="s">
        <v>633</v>
      </c>
      <c r="X47" s="296"/>
      <c r="Y47" s="296"/>
      <c r="Z47" s="296"/>
      <c r="AA47" s="315"/>
      <c r="AB47" s="296"/>
      <c r="AC47" s="296"/>
      <c r="AD47" s="296"/>
      <c r="AE47" s="296"/>
      <c r="AF47" s="296"/>
      <c r="AG47" s="296"/>
      <c r="AH47" s="296"/>
    </row>
    <row r="48" spans="1:36" s="34" customFormat="1" ht="33.75">
      <c r="A48" s="781"/>
      <c r="B48" s="781"/>
      <c r="C48" s="781"/>
      <c r="D48" s="781">
        <v>1</v>
      </c>
      <c r="E48" s="473"/>
      <c r="F48" s="473"/>
      <c r="G48" s="473"/>
      <c r="H48" s="473"/>
      <c r="I48" s="776"/>
      <c r="J48" s="180"/>
      <c r="K48" s="101"/>
      <c r="L48" s="337" t="str">
        <f>mergeValue(A48) &amp;"."&amp; mergeValue(B48)&amp;"."&amp; mergeValue(C48)&amp;"."&amp; mergeValue(D48)</f>
        <v>1.1.1.1</v>
      </c>
      <c r="M48" s="160" t="s">
        <v>424</v>
      </c>
      <c r="N48" s="283"/>
      <c r="O48" s="863"/>
      <c r="P48" s="864"/>
      <c r="Q48" s="864"/>
      <c r="R48" s="864"/>
      <c r="S48" s="864"/>
      <c r="T48" s="864"/>
      <c r="U48" s="864"/>
      <c r="V48" s="865"/>
      <c r="W48" s="284" t="s">
        <v>634</v>
      </c>
      <c r="X48" s="296"/>
      <c r="Y48" s="296"/>
      <c r="Z48" s="296"/>
      <c r="AA48" s="315"/>
      <c r="AB48" s="296"/>
      <c r="AC48" s="296"/>
      <c r="AD48" s="296"/>
      <c r="AE48" s="296"/>
      <c r="AF48" s="296"/>
      <c r="AG48" s="296"/>
      <c r="AH48" s="296"/>
    </row>
    <row r="49" spans="1:36" s="34" customFormat="1" ht="33.75" customHeight="1">
      <c r="A49" s="781"/>
      <c r="B49" s="781"/>
      <c r="C49" s="781"/>
      <c r="D49" s="781"/>
      <c r="E49" s="781">
        <v>1</v>
      </c>
      <c r="F49" s="473"/>
      <c r="G49" s="473"/>
      <c r="H49" s="473"/>
      <c r="I49" s="776"/>
      <c r="J49" s="776"/>
      <c r="K49" s="101"/>
      <c r="L49" s="337" t="str">
        <f>mergeValue(A49) &amp;"."&amp; mergeValue(B49)&amp;"."&amp; mergeValue(C49)&amp;"."&amp; mergeValue(D49)&amp;"."&amp; mergeValue(E49)</f>
        <v>1.1.1.1.1</v>
      </c>
      <c r="M49" s="171" t="s">
        <v>10</v>
      </c>
      <c r="N49" s="284"/>
      <c r="O49" s="866"/>
      <c r="P49" s="867"/>
      <c r="Q49" s="867"/>
      <c r="R49" s="867"/>
      <c r="S49" s="867"/>
      <c r="T49" s="867"/>
      <c r="U49" s="867"/>
      <c r="V49" s="868"/>
      <c r="W49" s="284" t="s">
        <v>512</v>
      </c>
      <c r="X49" s="296"/>
      <c r="Y49" s="315" t="str">
        <f>strCheckUnique(Z49:Z52)</f>
        <v/>
      </c>
      <c r="Z49" s="296"/>
      <c r="AA49" s="315"/>
      <c r="AB49" s="296"/>
      <c r="AC49" s="296"/>
      <c r="AD49" s="296"/>
      <c r="AE49" s="296"/>
      <c r="AF49" s="296"/>
      <c r="AG49" s="296"/>
      <c r="AH49" s="296"/>
    </row>
    <row r="50" spans="1:36" s="34" customFormat="1" ht="66" customHeight="1">
      <c r="A50" s="781"/>
      <c r="B50" s="781"/>
      <c r="C50" s="781"/>
      <c r="D50" s="781"/>
      <c r="E50" s="781"/>
      <c r="F50" s="338">
        <v>1</v>
      </c>
      <c r="G50" s="338"/>
      <c r="H50" s="338"/>
      <c r="I50" s="776"/>
      <c r="J50" s="776"/>
      <c r="K50" s="342"/>
      <c r="L50" s="337" t="str">
        <f>mergeValue(A50) &amp;"."&amp; mergeValue(B50)&amp;"."&amp; mergeValue(C50)&amp;"."&amp; mergeValue(D50)&amp;"."&amp; mergeValue(E50)&amp;"."&amp; mergeValue(F50)</f>
        <v>1.1.1.1.1.1</v>
      </c>
      <c r="M50" s="331"/>
      <c r="N50" s="784"/>
      <c r="O50" s="891"/>
      <c r="P50" s="191"/>
      <c r="Q50" s="191"/>
      <c r="R50" s="771"/>
      <c r="S50" s="783" t="s">
        <v>87</v>
      </c>
      <c r="T50" s="771"/>
      <c r="U50" s="783" t="s">
        <v>88</v>
      </c>
      <c r="V50" s="280"/>
      <c r="W50" s="767" t="s">
        <v>666</v>
      </c>
      <c r="X50" s="296" t="str">
        <f>strCheckDate(O51:V51)</f>
        <v/>
      </c>
      <c r="Y50" s="296"/>
      <c r="Z50" s="315" t="str">
        <f>IF(M50="","",M50 )</f>
        <v/>
      </c>
      <c r="AA50" s="315"/>
      <c r="AB50" s="315"/>
      <c r="AC50" s="315"/>
      <c r="AD50" s="296"/>
      <c r="AE50" s="296"/>
      <c r="AF50" s="296"/>
      <c r="AG50" s="296"/>
      <c r="AH50" s="296"/>
    </row>
    <row r="51" spans="1:36" s="34" customFormat="1" ht="14.25" hidden="1" customHeight="1">
      <c r="A51" s="781"/>
      <c r="B51" s="781"/>
      <c r="C51" s="781"/>
      <c r="D51" s="781"/>
      <c r="E51" s="781"/>
      <c r="F51" s="338"/>
      <c r="G51" s="338"/>
      <c r="H51" s="338"/>
      <c r="I51" s="776"/>
      <c r="J51" s="776"/>
      <c r="K51" s="342"/>
      <c r="L51" s="170"/>
      <c r="M51" s="204"/>
      <c r="N51" s="784"/>
      <c r="O51" s="297"/>
      <c r="P51" s="294"/>
      <c r="Q51" s="295" t="str">
        <f>R50 &amp; "-" &amp; T50</f>
        <v>-</v>
      </c>
      <c r="R51" s="771"/>
      <c r="S51" s="783"/>
      <c r="T51" s="785"/>
      <c r="U51" s="783"/>
      <c r="V51" s="280"/>
      <c r="W51" s="768"/>
      <c r="X51" s="296"/>
      <c r="Y51" s="296"/>
      <c r="Z51" s="296"/>
      <c r="AA51" s="315"/>
      <c r="AB51" s="296"/>
      <c r="AC51" s="296"/>
      <c r="AD51" s="296"/>
      <c r="AE51" s="296"/>
      <c r="AF51" s="296"/>
      <c r="AG51" s="296"/>
      <c r="AH51" s="296"/>
    </row>
    <row r="52" spans="1:36" ht="15" customHeight="1">
      <c r="A52" s="781"/>
      <c r="B52" s="781"/>
      <c r="C52" s="781"/>
      <c r="D52" s="781"/>
      <c r="E52" s="781"/>
      <c r="F52" s="338"/>
      <c r="G52" s="338"/>
      <c r="H52" s="338"/>
      <c r="I52" s="776"/>
      <c r="J52" s="776"/>
      <c r="K52" s="200"/>
      <c r="L52" s="111"/>
      <c r="M52" s="174" t="s">
        <v>425</v>
      </c>
      <c r="N52" s="196"/>
      <c r="O52" s="156"/>
      <c r="P52" s="156"/>
      <c r="Q52" s="156"/>
      <c r="R52" s="260"/>
      <c r="S52" s="197"/>
      <c r="T52" s="197"/>
      <c r="U52" s="197"/>
      <c r="V52" s="185"/>
      <c r="W52" s="769"/>
      <c r="X52" s="305"/>
      <c r="Y52" s="305"/>
      <c r="Z52" s="305"/>
      <c r="AA52" s="315"/>
      <c r="AB52" s="305"/>
      <c r="AC52" s="296"/>
      <c r="AD52" s="296"/>
      <c r="AE52" s="296"/>
      <c r="AF52" s="296"/>
      <c r="AG52" s="296"/>
      <c r="AH52" s="296"/>
      <c r="AI52" s="34"/>
    </row>
    <row r="53" spans="1:36" ht="15" customHeight="1">
      <c r="A53" s="781"/>
      <c r="B53" s="781"/>
      <c r="C53" s="781"/>
      <c r="D53" s="781"/>
      <c r="E53" s="338"/>
      <c r="F53" s="473"/>
      <c r="G53" s="473"/>
      <c r="H53" s="473"/>
      <c r="I53" s="776"/>
      <c r="J53" s="85"/>
      <c r="K53" s="200"/>
      <c r="L53" s="111"/>
      <c r="M53" s="163" t="s">
        <v>13</v>
      </c>
      <c r="N53" s="196"/>
      <c r="O53" s="156"/>
      <c r="P53" s="156"/>
      <c r="Q53" s="156"/>
      <c r="R53" s="260"/>
      <c r="S53" s="197"/>
      <c r="T53" s="197"/>
      <c r="U53" s="196"/>
      <c r="V53" s="197"/>
      <c r="W53" s="18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</row>
    <row r="54" spans="1:36" ht="15" customHeight="1">
      <c r="A54" s="781"/>
      <c r="B54" s="781"/>
      <c r="C54" s="781"/>
      <c r="D54" s="338"/>
      <c r="E54" s="343"/>
      <c r="F54" s="473"/>
      <c r="G54" s="473"/>
      <c r="H54" s="473"/>
      <c r="I54" s="200"/>
      <c r="J54" s="85"/>
      <c r="K54" s="179"/>
      <c r="L54" s="111"/>
      <c r="M54" s="162" t="s">
        <v>426</v>
      </c>
      <c r="N54" s="196"/>
      <c r="O54" s="156"/>
      <c r="P54" s="156"/>
      <c r="Q54" s="156"/>
      <c r="R54" s="260"/>
      <c r="S54" s="197"/>
      <c r="T54" s="197"/>
      <c r="U54" s="196"/>
      <c r="V54" s="197"/>
      <c r="W54" s="18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</row>
    <row r="55" spans="1:36" ht="15" customHeight="1">
      <c r="A55" s="781"/>
      <c r="B55" s="781"/>
      <c r="C55" s="338"/>
      <c r="D55" s="338"/>
      <c r="E55" s="343"/>
      <c r="F55" s="473"/>
      <c r="G55" s="473"/>
      <c r="H55" s="473"/>
      <c r="I55" s="200"/>
      <c r="J55" s="85"/>
      <c r="K55" s="179"/>
      <c r="L55" s="111"/>
      <c r="M55" s="161" t="s">
        <v>401</v>
      </c>
      <c r="N55" s="197"/>
      <c r="O55" s="161"/>
      <c r="P55" s="161"/>
      <c r="Q55" s="161"/>
      <c r="R55" s="260"/>
      <c r="S55" s="197"/>
      <c r="T55" s="197"/>
      <c r="U55" s="196"/>
      <c r="V55" s="197"/>
      <c r="W55" s="18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</row>
    <row r="56" spans="1:36" ht="15" customHeight="1">
      <c r="A56" s="781"/>
      <c r="B56" s="338"/>
      <c r="C56" s="343"/>
      <c r="D56" s="343"/>
      <c r="E56" s="343"/>
      <c r="F56" s="473"/>
      <c r="G56" s="473"/>
      <c r="H56" s="473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60"/>
      <c r="S56" s="197"/>
      <c r="T56" s="197"/>
      <c r="U56" s="196"/>
      <c r="V56" s="197"/>
      <c r="W56" s="18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</row>
    <row r="57" spans="1:36" ht="15" customHeight="1">
      <c r="A57" s="338"/>
      <c r="B57" s="344"/>
      <c r="C57" s="344"/>
      <c r="D57" s="344"/>
      <c r="E57" s="345"/>
      <c r="F57" s="344"/>
      <c r="G57" s="473"/>
      <c r="H57" s="473"/>
      <c r="I57" s="199"/>
      <c r="J57" s="85"/>
      <c r="K57" s="342"/>
      <c r="L57" s="111"/>
      <c r="M57" s="209" t="s">
        <v>311</v>
      </c>
      <c r="N57" s="197"/>
      <c r="O57" s="161"/>
      <c r="P57" s="161"/>
      <c r="Q57" s="161"/>
      <c r="R57" s="260"/>
      <c r="S57" s="197"/>
      <c r="T57" s="197"/>
      <c r="U57" s="196"/>
      <c r="V57" s="197"/>
      <c r="W57" s="18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</row>
    <row r="58" spans="1:36" ht="18.75" customHeight="1"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</row>
    <row r="59" spans="1:36" s="33" customFormat="1" ht="17.100000000000001" customHeight="1">
      <c r="A59" s="33" t="s">
        <v>15</v>
      </c>
      <c r="C59" s="33" t="s">
        <v>53</v>
      </c>
      <c r="V59" s="182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</row>
    <row r="60" spans="1:36" ht="17.10000000000000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</row>
    <row r="61" spans="1:36" s="34" customFormat="1" ht="22.5">
      <c r="A61" s="781">
        <v>1</v>
      </c>
      <c r="B61" s="338"/>
      <c r="C61" s="338"/>
      <c r="D61" s="338"/>
      <c r="E61" s="339"/>
      <c r="F61" s="473"/>
      <c r="G61" s="473"/>
      <c r="H61" s="473"/>
      <c r="I61" s="341"/>
      <c r="J61" s="179"/>
      <c r="K61" s="179"/>
      <c r="L61" s="337">
        <f>mergeValue(A61)</f>
        <v>1</v>
      </c>
      <c r="M61" s="572" t="s">
        <v>23</v>
      </c>
      <c r="N61" s="555"/>
      <c r="O61" s="778"/>
      <c r="P61" s="778"/>
      <c r="Q61" s="778"/>
      <c r="R61" s="778"/>
      <c r="S61" s="778"/>
      <c r="T61" s="778"/>
      <c r="U61" s="778"/>
      <c r="V61" s="778"/>
      <c r="W61" s="584" t="s">
        <v>665</v>
      </c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</row>
    <row r="62" spans="1:36" s="34" customFormat="1" ht="22.5">
      <c r="A62" s="781"/>
      <c r="B62" s="781">
        <v>1</v>
      </c>
      <c r="C62" s="338"/>
      <c r="D62" s="338"/>
      <c r="E62" s="473"/>
      <c r="F62" s="473"/>
      <c r="G62" s="473"/>
      <c r="H62" s="473"/>
      <c r="I62" s="199"/>
      <c r="J62" s="180"/>
      <c r="L62" s="337" t="str">
        <f>mergeValue(A62) &amp;"."&amp; mergeValue(B62)</f>
        <v>1.1</v>
      </c>
      <c r="M62" s="158" t="s">
        <v>18</v>
      </c>
      <c r="N62" s="283"/>
      <c r="O62" s="778"/>
      <c r="P62" s="778"/>
      <c r="Q62" s="778"/>
      <c r="R62" s="778"/>
      <c r="S62" s="778"/>
      <c r="T62" s="778"/>
      <c r="U62" s="778"/>
      <c r="V62" s="778"/>
      <c r="W62" s="284" t="s">
        <v>511</v>
      </c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</row>
    <row r="63" spans="1:36" s="34" customFormat="1" ht="45">
      <c r="A63" s="781"/>
      <c r="B63" s="781"/>
      <c r="C63" s="781">
        <v>1</v>
      </c>
      <c r="D63" s="338"/>
      <c r="E63" s="473"/>
      <c r="F63" s="473"/>
      <c r="G63" s="473"/>
      <c r="H63" s="473"/>
      <c r="I63" s="342"/>
      <c r="J63" s="180"/>
      <c r="K63" s="101"/>
      <c r="L63" s="337" t="str">
        <f>mergeValue(A63) &amp;"."&amp; mergeValue(B63)&amp;"."&amp; mergeValue(C63)</f>
        <v>1.1.1</v>
      </c>
      <c r="M63" s="159" t="s">
        <v>400</v>
      </c>
      <c r="N63" s="283"/>
      <c r="O63" s="778"/>
      <c r="P63" s="778"/>
      <c r="Q63" s="778"/>
      <c r="R63" s="778"/>
      <c r="S63" s="778"/>
      <c r="T63" s="778"/>
      <c r="U63" s="778"/>
      <c r="V63" s="778"/>
      <c r="W63" s="284" t="s">
        <v>633</v>
      </c>
      <c r="X63" s="296"/>
      <c r="Y63" s="296"/>
      <c r="Z63" s="296"/>
      <c r="AA63" s="315"/>
      <c r="AB63" s="296"/>
      <c r="AC63" s="296"/>
      <c r="AD63" s="296"/>
      <c r="AE63" s="296"/>
      <c r="AF63" s="296"/>
      <c r="AG63" s="296"/>
      <c r="AH63" s="296"/>
    </row>
    <row r="64" spans="1:36" s="34" customFormat="1" ht="33.75">
      <c r="A64" s="781"/>
      <c r="B64" s="781"/>
      <c r="C64" s="781"/>
      <c r="D64" s="781">
        <v>1</v>
      </c>
      <c r="E64" s="473"/>
      <c r="F64" s="473"/>
      <c r="G64" s="473"/>
      <c r="H64" s="473"/>
      <c r="I64" s="776"/>
      <c r="J64" s="180"/>
      <c r="K64" s="101"/>
      <c r="L64" s="337" t="str">
        <f>mergeValue(A64) &amp;"."&amp; mergeValue(B64)&amp;"."&amp; mergeValue(C64)&amp;"."&amp; mergeValue(D64)</f>
        <v>1.1.1.1</v>
      </c>
      <c r="M64" s="160" t="s">
        <v>424</v>
      </c>
      <c r="N64" s="283"/>
      <c r="O64" s="774"/>
      <c r="P64" s="774"/>
      <c r="Q64" s="774"/>
      <c r="R64" s="774"/>
      <c r="S64" s="774"/>
      <c r="T64" s="774"/>
      <c r="U64" s="774"/>
      <c r="V64" s="774"/>
      <c r="W64" s="284" t="s">
        <v>634</v>
      </c>
      <c r="X64" s="296"/>
      <c r="Y64" s="296"/>
      <c r="Z64" s="296"/>
      <c r="AA64" s="315"/>
      <c r="AB64" s="296"/>
      <c r="AC64" s="296"/>
      <c r="AD64" s="296"/>
      <c r="AE64" s="296"/>
      <c r="AF64" s="296"/>
      <c r="AG64" s="296"/>
      <c r="AH64" s="296"/>
    </row>
    <row r="65" spans="1:36" s="34" customFormat="1" ht="33.75" customHeight="1">
      <c r="A65" s="781"/>
      <c r="B65" s="781"/>
      <c r="C65" s="781"/>
      <c r="D65" s="781"/>
      <c r="E65" s="781">
        <v>1</v>
      </c>
      <c r="F65" s="473"/>
      <c r="G65" s="473"/>
      <c r="H65" s="473"/>
      <c r="I65" s="776"/>
      <c r="J65" s="776"/>
      <c r="K65" s="101"/>
      <c r="L65" s="337" t="str">
        <f>mergeValue(A65) &amp;"."&amp; mergeValue(B65)&amp;"."&amp; mergeValue(C65)&amp;"."&amp; mergeValue(D65)&amp;"."&amp; mergeValue(E65)</f>
        <v>1.1.1.1.1</v>
      </c>
      <c r="M65" s="171" t="s">
        <v>10</v>
      </c>
      <c r="N65" s="284"/>
      <c r="O65" s="773"/>
      <c r="P65" s="773"/>
      <c r="Q65" s="773"/>
      <c r="R65" s="773"/>
      <c r="S65" s="773"/>
      <c r="T65" s="773"/>
      <c r="U65" s="773"/>
      <c r="V65" s="773"/>
      <c r="W65" s="284" t="s">
        <v>512</v>
      </c>
      <c r="X65" s="296"/>
      <c r="Y65" s="315" t="str">
        <f>strCheckUnique(Z65:Z68)</f>
        <v/>
      </c>
      <c r="Z65" s="296"/>
      <c r="AA65" s="315"/>
      <c r="AB65" s="296"/>
      <c r="AC65" s="296"/>
      <c r="AD65" s="296"/>
      <c r="AE65" s="296"/>
      <c r="AF65" s="296"/>
      <c r="AG65" s="296"/>
      <c r="AH65" s="296"/>
    </row>
    <row r="66" spans="1:36" s="34" customFormat="1" ht="66" customHeight="1">
      <c r="A66" s="781"/>
      <c r="B66" s="781"/>
      <c r="C66" s="781"/>
      <c r="D66" s="781"/>
      <c r="E66" s="781"/>
      <c r="F66" s="338">
        <v>1</v>
      </c>
      <c r="G66" s="338"/>
      <c r="H66" s="338"/>
      <c r="I66" s="776"/>
      <c r="J66" s="776"/>
      <c r="K66" s="342"/>
      <c r="L66" s="337" t="str">
        <f>mergeValue(A66) &amp;"."&amp; mergeValue(B66)&amp;"."&amp; mergeValue(C66)&amp;"."&amp; mergeValue(D66)&amp;"."&amp; mergeValue(E66)&amp;"."&amp; mergeValue(F66)</f>
        <v>1.1.1.1.1.1</v>
      </c>
      <c r="M66" s="331"/>
      <c r="N66" s="784"/>
      <c r="O66" s="191"/>
      <c r="P66" s="191"/>
      <c r="Q66" s="191"/>
      <c r="R66" s="771"/>
      <c r="S66" s="783" t="s">
        <v>87</v>
      </c>
      <c r="T66" s="771"/>
      <c r="U66" s="783" t="s">
        <v>88</v>
      </c>
      <c r="V66" s="280"/>
      <c r="W66" s="767" t="s">
        <v>666</v>
      </c>
      <c r="X66" s="296" t="str">
        <f>strCheckDate(O67:V67)</f>
        <v/>
      </c>
      <c r="Y66" s="296"/>
      <c r="Z66" s="315" t="str">
        <f>IF(M66="","",M66 )</f>
        <v/>
      </c>
      <c r="AA66" s="315"/>
      <c r="AB66" s="315"/>
      <c r="AC66" s="315"/>
      <c r="AD66" s="296"/>
      <c r="AE66" s="296"/>
      <c r="AF66" s="296"/>
      <c r="AG66" s="296"/>
      <c r="AH66" s="296"/>
    </row>
    <row r="67" spans="1:36" s="34" customFormat="1" ht="14.25" hidden="1" customHeight="1">
      <c r="A67" s="781"/>
      <c r="B67" s="781"/>
      <c r="C67" s="781"/>
      <c r="D67" s="781"/>
      <c r="E67" s="781"/>
      <c r="F67" s="338"/>
      <c r="G67" s="338"/>
      <c r="H67" s="338"/>
      <c r="I67" s="776"/>
      <c r="J67" s="776"/>
      <c r="K67" s="342"/>
      <c r="L67" s="170"/>
      <c r="M67" s="204"/>
      <c r="N67" s="784"/>
      <c r="O67" s="297"/>
      <c r="P67" s="294"/>
      <c r="Q67" s="295" t="str">
        <f>R66 &amp; "-" &amp; T66</f>
        <v>-</v>
      </c>
      <c r="R67" s="771"/>
      <c r="S67" s="783"/>
      <c r="T67" s="785"/>
      <c r="U67" s="783"/>
      <c r="V67" s="280"/>
      <c r="W67" s="768"/>
      <c r="X67" s="296"/>
      <c r="Y67" s="296"/>
      <c r="Z67" s="296"/>
      <c r="AA67" s="315"/>
      <c r="AB67" s="296"/>
      <c r="AC67" s="296"/>
      <c r="AD67" s="296"/>
      <c r="AE67" s="296"/>
      <c r="AF67" s="296"/>
      <c r="AG67" s="296"/>
      <c r="AH67" s="296"/>
    </row>
    <row r="68" spans="1:36" ht="15" customHeight="1">
      <c r="A68" s="781"/>
      <c r="B68" s="781"/>
      <c r="C68" s="781"/>
      <c r="D68" s="781"/>
      <c r="E68" s="781"/>
      <c r="F68" s="338"/>
      <c r="G68" s="338"/>
      <c r="H68" s="338"/>
      <c r="I68" s="776"/>
      <c r="J68" s="776"/>
      <c r="K68" s="200"/>
      <c r="L68" s="111"/>
      <c r="M68" s="174" t="s">
        <v>425</v>
      </c>
      <c r="N68" s="196"/>
      <c r="O68" s="156"/>
      <c r="P68" s="156"/>
      <c r="Q68" s="156"/>
      <c r="R68" s="260"/>
      <c r="S68" s="197"/>
      <c r="T68" s="197"/>
      <c r="U68" s="197"/>
      <c r="V68" s="185"/>
      <c r="W68" s="769"/>
      <c r="X68" s="305"/>
      <c r="Y68" s="305"/>
      <c r="Z68" s="305"/>
      <c r="AA68" s="315"/>
      <c r="AB68" s="305"/>
      <c r="AC68" s="296"/>
      <c r="AD68" s="296"/>
      <c r="AE68" s="296"/>
      <c r="AF68" s="296"/>
      <c r="AG68" s="296"/>
      <c r="AH68" s="296"/>
      <c r="AI68" s="34"/>
    </row>
    <row r="69" spans="1:36" ht="14.25">
      <c r="A69" s="781"/>
      <c r="B69" s="781"/>
      <c r="C69" s="781"/>
      <c r="D69" s="781"/>
      <c r="E69" s="338"/>
      <c r="F69" s="473"/>
      <c r="G69" s="473"/>
      <c r="H69" s="473"/>
      <c r="I69" s="776"/>
      <c r="J69" s="85"/>
      <c r="K69" s="200"/>
      <c r="L69" s="111"/>
      <c r="M69" s="163" t="s">
        <v>13</v>
      </c>
      <c r="N69" s="196"/>
      <c r="O69" s="156"/>
      <c r="P69" s="156"/>
      <c r="Q69" s="156"/>
      <c r="R69" s="260"/>
      <c r="S69" s="197"/>
      <c r="T69" s="197"/>
      <c r="U69" s="196"/>
      <c r="V69" s="197"/>
      <c r="W69" s="18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</row>
    <row r="70" spans="1:36" ht="14.25">
      <c r="A70" s="781"/>
      <c r="B70" s="781"/>
      <c r="C70" s="781"/>
      <c r="D70" s="338"/>
      <c r="E70" s="343"/>
      <c r="F70" s="473"/>
      <c r="G70" s="473"/>
      <c r="H70" s="473"/>
      <c r="I70" s="200"/>
      <c r="J70" s="85"/>
      <c r="K70" s="179"/>
      <c r="L70" s="111"/>
      <c r="M70" s="162" t="s">
        <v>426</v>
      </c>
      <c r="N70" s="196"/>
      <c r="O70" s="156"/>
      <c r="P70" s="156"/>
      <c r="Q70" s="156"/>
      <c r="R70" s="260"/>
      <c r="S70" s="197"/>
      <c r="T70" s="197"/>
      <c r="U70" s="196"/>
      <c r="V70" s="197"/>
      <c r="W70" s="18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</row>
    <row r="71" spans="1:36" ht="14.25">
      <c r="A71" s="781"/>
      <c r="B71" s="781"/>
      <c r="C71" s="338"/>
      <c r="D71" s="338"/>
      <c r="E71" s="343"/>
      <c r="F71" s="473"/>
      <c r="G71" s="473"/>
      <c r="H71" s="473"/>
      <c r="I71" s="200"/>
      <c r="J71" s="85"/>
      <c r="K71" s="179"/>
      <c r="L71" s="111"/>
      <c r="M71" s="161" t="s">
        <v>401</v>
      </c>
      <c r="N71" s="197"/>
      <c r="O71" s="161"/>
      <c r="P71" s="161"/>
      <c r="Q71" s="161"/>
      <c r="R71" s="260"/>
      <c r="S71" s="197"/>
      <c r="T71" s="197"/>
      <c r="U71" s="196"/>
      <c r="V71" s="197"/>
      <c r="W71" s="18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</row>
    <row r="72" spans="1:36" ht="14.25">
      <c r="A72" s="781"/>
      <c r="B72" s="338"/>
      <c r="C72" s="343"/>
      <c r="D72" s="343"/>
      <c r="E72" s="343"/>
      <c r="F72" s="473"/>
      <c r="G72" s="473"/>
      <c r="H72" s="473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60"/>
      <c r="S72" s="197"/>
      <c r="T72" s="197"/>
      <c r="U72" s="196"/>
      <c r="V72" s="197"/>
      <c r="W72" s="18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</row>
    <row r="73" spans="1:36" ht="14.25">
      <c r="A73" s="338"/>
      <c r="B73" s="344"/>
      <c r="C73" s="344"/>
      <c r="D73" s="344"/>
      <c r="E73" s="345"/>
      <c r="F73" s="344"/>
      <c r="G73" s="473"/>
      <c r="H73" s="473"/>
      <c r="I73" s="199"/>
      <c r="J73" s="85"/>
      <c r="K73" s="342"/>
      <c r="L73" s="111"/>
      <c r="M73" s="209" t="s">
        <v>311</v>
      </c>
      <c r="N73" s="197"/>
      <c r="O73" s="161"/>
      <c r="P73" s="161"/>
      <c r="Q73" s="161"/>
      <c r="R73" s="260"/>
      <c r="S73" s="197"/>
      <c r="T73" s="197"/>
      <c r="U73" s="196"/>
      <c r="V73" s="197"/>
      <c r="W73" s="18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</row>
    <row r="74" spans="1:36" ht="18.75" customHeight="1"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</row>
    <row r="75" spans="1:36" s="33" customFormat="1" ht="17.100000000000001" customHeight="1">
      <c r="A75" s="33" t="s">
        <v>15</v>
      </c>
      <c r="C75" s="33" t="s">
        <v>54</v>
      </c>
      <c r="V75" s="182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</row>
    <row r="76" spans="1:36" ht="17.10000000000000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</row>
    <row r="77" spans="1:36" s="34" customFormat="1" ht="22.5">
      <c r="A77" s="781">
        <v>1</v>
      </c>
      <c r="B77" s="338"/>
      <c r="C77" s="338"/>
      <c r="D77" s="338"/>
      <c r="E77" s="339"/>
      <c r="F77" s="473"/>
      <c r="G77" s="473"/>
      <c r="H77" s="473"/>
      <c r="I77" s="341"/>
      <c r="J77" s="179"/>
      <c r="K77" s="179"/>
      <c r="L77" s="337">
        <f>mergeValue(A77)</f>
        <v>1</v>
      </c>
      <c r="M77" s="572" t="s">
        <v>23</v>
      </c>
      <c r="N77" s="555"/>
      <c r="O77" s="832"/>
      <c r="P77" s="833"/>
      <c r="Q77" s="833"/>
      <c r="R77" s="833"/>
      <c r="S77" s="833"/>
      <c r="T77" s="833"/>
      <c r="U77" s="833"/>
      <c r="V77" s="834"/>
      <c r="W77" s="584" t="s">
        <v>665</v>
      </c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</row>
    <row r="78" spans="1:36" s="34" customFormat="1" ht="22.5">
      <c r="A78" s="781"/>
      <c r="B78" s="781">
        <v>1</v>
      </c>
      <c r="C78" s="338"/>
      <c r="D78" s="338"/>
      <c r="E78" s="473"/>
      <c r="F78" s="473"/>
      <c r="G78" s="473"/>
      <c r="H78" s="473"/>
      <c r="I78" s="199"/>
      <c r="J78" s="180"/>
      <c r="L78" s="337" t="str">
        <f>mergeValue(A78) &amp;"."&amp; mergeValue(B78)</f>
        <v>1.1</v>
      </c>
      <c r="M78" s="158" t="s">
        <v>18</v>
      </c>
      <c r="N78" s="283"/>
      <c r="O78" s="832"/>
      <c r="P78" s="833"/>
      <c r="Q78" s="833"/>
      <c r="R78" s="833"/>
      <c r="S78" s="833"/>
      <c r="T78" s="833"/>
      <c r="U78" s="833"/>
      <c r="V78" s="834"/>
      <c r="W78" s="284" t="s">
        <v>511</v>
      </c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</row>
    <row r="79" spans="1:36" s="34" customFormat="1" ht="45">
      <c r="A79" s="781"/>
      <c r="B79" s="781"/>
      <c r="C79" s="781">
        <v>1</v>
      </c>
      <c r="D79" s="338"/>
      <c r="E79" s="473"/>
      <c r="F79" s="473"/>
      <c r="G79" s="473"/>
      <c r="H79" s="473"/>
      <c r="I79" s="342"/>
      <c r="J79" s="180"/>
      <c r="K79" s="101"/>
      <c r="L79" s="337" t="str">
        <f>mergeValue(A79) &amp;"."&amp; mergeValue(B79)&amp;"."&amp; mergeValue(C79)</f>
        <v>1.1.1</v>
      </c>
      <c r="M79" s="159" t="s">
        <v>400</v>
      </c>
      <c r="N79" s="283"/>
      <c r="O79" s="832"/>
      <c r="P79" s="833"/>
      <c r="Q79" s="833"/>
      <c r="R79" s="833"/>
      <c r="S79" s="833"/>
      <c r="T79" s="833"/>
      <c r="U79" s="833"/>
      <c r="V79" s="834"/>
      <c r="W79" s="284" t="s">
        <v>633</v>
      </c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</row>
    <row r="80" spans="1:36" s="34" customFormat="1" ht="33.75">
      <c r="A80" s="781"/>
      <c r="B80" s="781"/>
      <c r="C80" s="781"/>
      <c r="D80" s="781">
        <v>1</v>
      </c>
      <c r="E80" s="473"/>
      <c r="F80" s="473"/>
      <c r="G80" s="473"/>
      <c r="H80" s="473"/>
      <c r="I80" s="776"/>
      <c r="J80" s="180"/>
      <c r="K80" s="101"/>
      <c r="L80" s="337" t="str">
        <f>mergeValue(A80) &amp;"."&amp; mergeValue(B80)&amp;"."&amp; mergeValue(C80)&amp;"."&amp; mergeValue(D80)</f>
        <v>1.1.1.1</v>
      </c>
      <c r="M80" s="160" t="s">
        <v>424</v>
      </c>
      <c r="N80" s="283"/>
      <c r="O80" s="863"/>
      <c r="P80" s="864"/>
      <c r="Q80" s="864"/>
      <c r="R80" s="864"/>
      <c r="S80" s="864"/>
      <c r="T80" s="864"/>
      <c r="U80" s="864"/>
      <c r="V80" s="865"/>
      <c r="W80" s="284" t="s">
        <v>634</v>
      </c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</row>
    <row r="81" spans="1:40" s="34" customFormat="1" ht="33.75" customHeight="1">
      <c r="A81" s="781"/>
      <c r="B81" s="781"/>
      <c r="C81" s="781"/>
      <c r="D81" s="781"/>
      <c r="E81" s="781">
        <v>1</v>
      </c>
      <c r="F81" s="473"/>
      <c r="G81" s="473"/>
      <c r="H81" s="473"/>
      <c r="I81" s="776"/>
      <c r="J81" s="776"/>
      <c r="K81" s="101"/>
      <c r="L81" s="337" t="str">
        <f>mergeValue(A81) &amp;"."&amp; mergeValue(B81)&amp;"."&amp; mergeValue(C81)&amp;"."&amp; mergeValue(D81)&amp;"."&amp; mergeValue(E81)</f>
        <v>1.1.1.1.1</v>
      </c>
      <c r="M81" s="171" t="s">
        <v>10</v>
      </c>
      <c r="N81" s="284"/>
      <c r="O81" s="866"/>
      <c r="P81" s="867"/>
      <c r="Q81" s="867"/>
      <c r="R81" s="867"/>
      <c r="S81" s="867"/>
      <c r="T81" s="867"/>
      <c r="U81" s="867"/>
      <c r="V81" s="868"/>
      <c r="W81" s="284" t="s">
        <v>512</v>
      </c>
      <c r="X81" s="296"/>
      <c r="Y81" s="315" t="str">
        <f>strCheckUnique(Z81:Z84)</f>
        <v/>
      </c>
      <c r="Z81" s="296"/>
      <c r="AA81" s="315"/>
      <c r="AB81" s="296"/>
      <c r="AC81" s="296"/>
      <c r="AD81" s="296"/>
      <c r="AE81" s="296"/>
      <c r="AF81" s="296"/>
      <c r="AG81" s="296"/>
      <c r="AH81" s="296"/>
      <c r="AI81" s="296"/>
    </row>
    <row r="82" spans="1:40" s="34" customFormat="1" ht="66" customHeight="1">
      <c r="A82" s="781"/>
      <c r="B82" s="781"/>
      <c r="C82" s="781"/>
      <c r="D82" s="781"/>
      <c r="E82" s="781"/>
      <c r="F82" s="338">
        <v>1</v>
      </c>
      <c r="G82" s="338"/>
      <c r="H82" s="338"/>
      <c r="I82" s="776"/>
      <c r="J82" s="776"/>
      <c r="K82" s="342"/>
      <c r="L82" s="337" t="str">
        <f>mergeValue(A82) &amp;"."&amp; mergeValue(B82)&amp;"."&amp; mergeValue(C82)&amp;"."&amp; mergeValue(D82)&amp;"."&amp; mergeValue(E82)&amp;"."&amp; mergeValue(F82)</f>
        <v>1.1.1.1.1.1</v>
      </c>
      <c r="M82" s="331"/>
      <c r="N82" s="297"/>
      <c r="O82" s="191"/>
      <c r="P82" s="191"/>
      <c r="Q82" s="191"/>
      <c r="R82" s="771"/>
      <c r="S82" s="783" t="s">
        <v>87</v>
      </c>
      <c r="T82" s="771"/>
      <c r="U82" s="783" t="s">
        <v>88</v>
      </c>
      <c r="V82" s="280"/>
      <c r="W82" s="767" t="s">
        <v>666</v>
      </c>
      <c r="X82" s="296" t="str">
        <f>strCheckDate(O83:V83)</f>
        <v/>
      </c>
      <c r="Y82" s="315"/>
      <c r="Z82" s="315" t="str">
        <f>IF(M82="","",M82 )</f>
        <v/>
      </c>
      <c r="AA82" s="315"/>
      <c r="AB82" s="315"/>
      <c r="AC82" s="315"/>
      <c r="AD82" s="296"/>
      <c r="AE82" s="296"/>
      <c r="AF82" s="296"/>
      <c r="AG82" s="296"/>
      <c r="AH82" s="296"/>
      <c r="AI82" s="296"/>
    </row>
    <row r="83" spans="1:40" s="34" customFormat="1" ht="14.25" hidden="1" customHeight="1">
      <c r="A83" s="781"/>
      <c r="B83" s="781"/>
      <c r="C83" s="781"/>
      <c r="D83" s="781"/>
      <c r="E83" s="781"/>
      <c r="F83" s="338"/>
      <c r="G83" s="338"/>
      <c r="H83" s="338"/>
      <c r="I83" s="776"/>
      <c r="J83" s="776"/>
      <c r="K83" s="342"/>
      <c r="L83" s="170"/>
      <c r="M83" s="204"/>
      <c r="N83" s="297"/>
      <c r="O83" s="297"/>
      <c r="P83" s="294"/>
      <c r="Q83" s="295" t="str">
        <f>R82 &amp; "-" &amp; T82</f>
        <v>-</v>
      </c>
      <c r="R83" s="771"/>
      <c r="S83" s="783"/>
      <c r="T83" s="785"/>
      <c r="U83" s="783"/>
      <c r="V83" s="280"/>
      <c r="W83" s="768"/>
      <c r="X83" s="296"/>
      <c r="Y83" s="315"/>
      <c r="Z83" s="315"/>
      <c r="AA83" s="315"/>
      <c r="AB83" s="315"/>
      <c r="AC83" s="315"/>
      <c r="AD83" s="296"/>
      <c r="AE83" s="296"/>
      <c r="AF83" s="296"/>
      <c r="AG83" s="296"/>
      <c r="AH83" s="296"/>
      <c r="AI83" s="296"/>
    </row>
    <row r="84" spans="1:40" ht="15" customHeight="1">
      <c r="A84" s="781"/>
      <c r="B84" s="781"/>
      <c r="C84" s="781"/>
      <c r="D84" s="781"/>
      <c r="E84" s="781"/>
      <c r="F84" s="338"/>
      <c r="G84" s="338"/>
      <c r="H84" s="338"/>
      <c r="I84" s="776"/>
      <c r="J84" s="776"/>
      <c r="K84" s="200"/>
      <c r="L84" s="111"/>
      <c r="M84" s="174" t="s">
        <v>425</v>
      </c>
      <c r="N84" s="163"/>
      <c r="O84" s="156"/>
      <c r="P84" s="156"/>
      <c r="Q84" s="156"/>
      <c r="R84" s="260"/>
      <c r="S84" s="197"/>
      <c r="T84" s="197"/>
      <c r="U84" s="197"/>
      <c r="V84" s="185"/>
      <c r="W84" s="769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</row>
    <row r="85" spans="1:40" ht="14.25">
      <c r="A85" s="781"/>
      <c r="B85" s="781"/>
      <c r="C85" s="781"/>
      <c r="D85" s="781"/>
      <c r="E85" s="338"/>
      <c r="F85" s="473"/>
      <c r="G85" s="473"/>
      <c r="H85" s="473"/>
      <c r="I85" s="776"/>
      <c r="J85" s="85"/>
      <c r="K85" s="200"/>
      <c r="L85" s="111"/>
      <c r="M85" s="163" t="s">
        <v>13</v>
      </c>
      <c r="N85" s="162"/>
      <c r="O85" s="156"/>
      <c r="P85" s="156"/>
      <c r="Q85" s="156"/>
      <c r="R85" s="260"/>
      <c r="S85" s="197"/>
      <c r="T85" s="197"/>
      <c r="U85" s="196"/>
      <c r="V85" s="197"/>
      <c r="W85" s="18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</row>
    <row r="86" spans="1:40" ht="14.25">
      <c r="A86" s="781"/>
      <c r="B86" s="781"/>
      <c r="C86" s="781"/>
      <c r="D86" s="338"/>
      <c r="E86" s="343"/>
      <c r="F86" s="473"/>
      <c r="G86" s="473"/>
      <c r="H86" s="473"/>
      <c r="I86" s="200"/>
      <c r="J86" s="85"/>
      <c r="K86" s="179"/>
      <c r="L86" s="111"/>
      <c r="M86" s="162" t="s">
        <v>426</v>
      </c>
      <c r="N86" s="161"/>
      <c r="O86" s="156"/>
      <c r="P86" s="156"/>
      <c r="Q86" s="156"/>
      <c r="R86" s="260"/>
      <c r="S86" s="197"/>
      <c r="T86" s="197"/>
      <c r="U86" s="196"/>
      <c r="V86" s="197"/>
      <c r="W86" s="18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</row>
    <row r="87" spans="1:40" ht="14.25">
      <c r="A87" s="781"/>
      <c r="B87" s="781"/>
      <c r="C87" s="338"/>
      <c r="D87" s="338"/>
      <c r="E87" s="343"/>
      <c r="F87" s="473"/>
      <c r="G87" s="473"/>
      <c r="H87" s="473"/>
      <c r="I87" s="200"/>
      <c r="J87" s="85"/>
      <c r="K87" s="179"/>
      <c r="L87" s="111"/>
      <c r="M87" s="161" t="s">
        <v>401</v>
      </c>
      <c r="N87" s="161"/>
      <c r="O87" s="161"/>
      <c r="P87" s="161"/>
      <c r="Q87" s="161"/>
      <c r="R87" s="260"/>
      <c r="S87" s="197"/>
      <c r="T87" s="197"/>
      <c r="U87" s="196"/>
      <c r="V87" s="197"/>
      <c r="W87" s="18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</row>
    <row r="88" spans="1:40" ht="14.25">
      <c r="A88" s="781"/>
      <c r="B88" s="338"/>
      <c r="C88" s="343"/>
      <c r="D88" s="343"/>
      <c r="E88" s="343"/>
      <c r="F88" s="473"/>
      <c r="G88" s="473"/>
      <c r="H88" s="473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60"/>
      <c r="S88" s="197"/>
      <c r="T88" s="197"/>
      <c r="U88" s="196"/>
      <c r="V88" s="197"/>
      <c r="W88" s="18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</row>
    <row r="89" spans="1:40" ht="14.25">
      <c r="A89" s="338"/>
      <c r="B89" s="344"/>
      <c r="C89" s="344"/>
      <c r="D89" s="344"/>
      <c r="E89" s="345"/>
      <c r="F89" s="344"/>
      <c r="G89" s="473"/>
      <c r="H89" s="473"/>
      <c r="I89" s="199"/>
      <c r="J89" s="85"/>
      <c r="K89" s="342"/>
      <c r="L89" s="111"/>
      <c r="M89" s="209" t="s">
        <v>311</v>
      </c>
      <c r="N89" s="161"/>
      <c r="O89" s="161"/>
      <c r="P89" s="161"/>
      <c r="Q89" s="161"/>
      <c r="R89" s="260"/>
      <c r="S89" s="197"/>
      <c r="T89" s="197"/>
      <c r="U89" s="196"/>
      <c r="V89" s="197"/>
      <c r="W89" s="18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32"/>
      <c r="P92" s="833"/>
      <c r="Q92" s="833"/>
      <c r="R92" s="833"/>
      <c r="S92" s="833"/>
      <c r="T92" s="833"/>
      <c r="U92" s="833"/>
      <c r="V92" s="833"/>
      <c r="W92" s="833"/>
      <c r="X92" s="833"/>
      <c r="Y92" s="833"/>
      <c r="Z92" s="833"/>
      <c r="AA92" s="834"/>
      <c r="AB92" s="187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71"/>
      <c r="O93" s="832"/>
      <c r="P93" s="833"/>
      <c r="Q93" s="833"/>
      <c r="R93" s="833"/>
      <c r="S93" s="833"/>
      <c r="T93" s="833"/>
      <c r="U93" s="833"/>
      <c r="V93" s="833"/>
      <c r="W93" s="833"/>
      <c r="X93" s="833"/>
      <c r="Y93" s="833"/>
      <c r="Z93" s="833"/>
      <c r="AA93" s="834"/>
      <c r="AB93" s="187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72"/>
      <c r="O94" s="832"/>
      <c r="P94" s="833"/>
      <c r="Q94" s="833"/>
      <c r="R94" s="833"/>
      <c r="S94" s="833"/>
      <c r="T94" s="833"/>
      <c r="U94" s="833"/>
      <c r="V94" s="833"/>
      <c r="W94" s="833"/>
      <c r="X94" s="833"/>
      <c r="Y94" s="833"/>
      <c r="Z94" s="833"/>
      <c r="AA94" s="834"/>
      <c r="AB94" s="187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3"/>
      <c r="O95" s="832"/>
      <c r="P95" s="833"/>
      <c r="Q95" s="833"/>
      <c r="R95" s="833"/>
      <c r="S95" s="833"/>
      <c r="T95" s="833"/>
      <c r="U95" s="833"/>
      <c r="V95" s="833"/>
      <c r="W95" s="833"/>
      <c r="X95" s="833"/>
      <c r="Y95" s="833"/>
      <c r="Z95" s="833"/>
      <c r="AA95" s="834"/>
      <c r="AB95" s="187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</row>
    <row r="96" spans="1:40" s="34" customFormat="1" ht="0.2" hidden="1" customHeight="1">
      <c r="G96" s="200"/>
      <c r="H96" s="199"/>
      <c r="I96" s="303"/>
      <c r="J96" s="180"/>
      <c r="L96" s="169"/>
      <c r="M96" s="171"/>
      <c r="N96" s="190"/>
      <c r="O96" s="282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8"/>
      <c r="AB96" s="189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</row>
    <row r="97" spans="7:40" s="34" customFormat="1" ht="15" hidden="1" customHeight="1">
      <c r="G97" s="201"/>
      <c r="H97" s="199"/>
      <c r="I97" s="835"/>
      <c r="J97" s="302"/>
      <c r="K97" s="202"/>
      <c r="L97" s="169" t="s">
        <v>22</v>
      </c>
      <c r="M97" s="172" t="s">
        <v>10</v>
      </c>
      <c r="N97" s="270"/>
      <c r="O97" s="847"/>
      <c r="P97" s="848"/>
      <c r="Q97" s="848"/>
      <c r="R97" s="848"/>
      <c r="S97" s="848"/>
      <c r="T97" s="848"/>
      <c r="U97" s="848"/>
      <c r="V97" s="848"/>
      <c r="W97" s="848"/>
      <c r="X97" s="848"/>
      <c r="Y97" s="848"/>
      <c r="Z97" s="848"/>
      <c r="AA97" s="849"/>
      <c r="AB97" s="187"/>
      <c r="AC97" s="296"/>
      <c r="AD97" s="315" t="str">
        <f>strCheckUnique(AE97:AE103)</f>
        <v/>
      </c>
      <c r="AE97" s="296"/>
      <c r="AF97" s="315"/>
      <c r="AG97" s="296"/>
      <c r="AH97" s="296"/>
      <c r="AI97" s="296"/>
      <c r="AJ97" s="296"/>
      <c r="AK97" s="296"/>
      <c r="AL97" s="296"/>
      <c r="AM97" s="296"/>
      <c r="AN97" s="296"/>
    </row>
    <row r="98" spans="7:40" s="34" customFormat="1" ht="15" hidden="1" customHeight="1">
      <c r="G98" s="201"/>
      <c r="H98" s="199">
        <v>1</v>
      </c>
      <c r="I98" s="835"/>
      <c r="J98" s="798"/>
      <c r="K98" s="202"/>
      <c r="L98" s="170"/>
      <c r="M98" s="173"/>
      <c r="N98" s="204"/>
      <c r="O98" s="191"/>
      <c r="P98" s="265"/>
      <c r="Q98" s="265"/>
      <c r="R98" s="265"/>
      <c r="S98" s="265"/>
      <c r="T98" s="265"/>
      <c r="U98" s="265"/>
      <c r="V98" s="295" t="str">
        <f>W98 &amp; "-" &amp; Y98</f>
        <v>-</v>
      </c>
      <c r="W98" s="836"/>
      <c r="X98" s="783" t="s">
        <v>87</v>
      </c>
      <c r="Y98" s="836"/>
      <c r="Z98" s="826" t="s">
        <v>88</v>
      </c>
      <c r="AA98" s="125"/>
      <c r="AB98" s="187"/>
      <c r="AC98" s="296" t="str">
        <f>strCheckDate(O98:AA98)</f>
        <v/>
      </c>
      <c r="AD98" s="315"/>
      <c r="AE98" s="315" t="str">
        <f>IF(M98="","",M98 )</f>
        <v/>
      </c>
      <c r="AF98" s="315"/>
      <c r="AG98" s="315"/>
      <c r="AH98" s="315"/>
      <c r="AI98" s="296"/>
      <c r="AJ98" s="296"/>
      <c r="AK98" s="296"/>
      <c r="AL98" s="296"/>
      <c r="AM98" s="296"/>
      <c r="AN98" s="296"/>
    </row>
    <row r="99" spans="7:40" s="34" customFormat="1" ht="0.2" hidden="1" customHeight="1">
      <c r="G99" s="201"/>
      <c r="H99" s="199"/>
      <c r="I99" s="835"/>
      <c r="J99" s="798"/>
      <c r="K99" s="202"/>
      <c r="L99" s="170"/>
      <c r="M99" s="204"/>
      <c r="N99" s="204"/>
      <c r="O99" s="191"/>
      <c r="P99" s="265"/>
      <c r="Q99" s="265"/>
      <c r="R99" s="265"/>
      <c r="S99" s="265"/>
      <c r="T99" s="265"/>
      <c r="U99" s="295"/>
      <c r="V99" s="295"/>
      <c r="W99" s="837"/>
      <c r="X99" s="783"/>
      <c r="Y99" s="837"/>
      <c r="Z99" s="827"/>
      <c r="AA99" s="125"/>
      <c r="AB99" s="300"/>
      <c r="AC99" s="296"/>
      <c r="AD99" s="296"/>
      <c r="AE99" s="296"/>
      <c r="AF99" s="315">
        <f ca="1">OFFSET(AF99,-1,0)</f>
        <v>0</v>
      </c>
      <c r="AG99" s="296"/>
      <c r="AH99" s="296"/>
      <c r="AI99" s="296"/>
      <c r="AJ99" s="296"/>
      <c r="AK99" s="296"/>
      <c r="AL99" s="296"/>
      <c r="AM99" s="296"/>
      <c r="AN99" s="296"/>
    </row>
    <row r="100" spans="7:40" s="34" customFormat="1" ht="15" hidden="1" customHeight="1">
      <c r="G100" s="201"/>
      <c r="H100" s="199"/>
      <c r="I100" s="835"/>
      <c r="J100" s="798"/>
      <c r="K100" s="202"/>
      <c r="L100" s="193"/>
      <c r="M100" s="194"/>
      <c r="N100" s="266"/>
      <c r="O100" s="191"/>
      <c r="P100" s="265"/>
      <c r="Q100" s="265"/>
      <c r="R100" s="265"/>
      <c r="S100" s="265"/>
      <c r="T100" s="265"/>
      <c r="U100" s="265"/>
      <c r="V100" s="295" t="str">
        <f>W100 &amp; "-" &amp; Y100</f>
        <v>-</v>
      </c>
      <c r="W100" s="836"/>
      <c r="X100" s="783" t="s">
        <v>87</v>
      </c>
      <c r="Y100" s="836"/>
      <c r="Z100" s="826" t="s">
        <v>88</v>
      </c>
      <c r="AA100" s="285"/>
      <c r="AB100" s="185"/>
      <c r="AC100" s="296" t="str">
        <f>strCheckDate(O100:AA100)</f>
        <v/>
      </c>
      <c r="AD100" s="296"/>
      <c r="AE100" s="296"/>
      <c r="AF100" s="315"/>
      <c r="AG100" s="296"/>
      <c r="AH100" s="296"/>
      <c r="AI100" s="296"/>
      <c r="AJ100" s="296"/>
      <c r="AK100" s="296"/>
      <c r="AL100" s="296"/>
      <c r="AM100" s="296"/>
      <c r="AN100" s="296"/>
    </row>
    <row r="101" spans="7:40" s="34" customFormat="1" ht="0.2" hidden="1" customHeight="1">
      <c r="G101" s="201"/>
      <c r="H101" s="199"/>
      <c r="I101" s="835"/>
      <c r="J101" s="798"/>
      <c r="K101" s="202"/>
      <c r="L101" s="195"/>
      <c r="M101" s="299"/>
      <c r="N101" s="269"/>
      <c r="O101" s="191"/>
      <c r="P101" s="265"/>
      <c r="Q101" s="265"/>
      <c r="R101" s="265"/>
      <c r="S101" s="265"/>
      <c r="T101" s="265"/>
      <c r="U101" s="295"/>
      <c r="V101" s="295"/>
      <c r="W101" s="837"/>
      <c r="X101" s="783"/>
      <c r="Y101" s="837"/>
      <c r="Z101" s="827"/>
      <c r="AA101" s="285"/>
      <c r="AB101" s="186"/>
      <c r="AC101" s="296"/>
      <c r="AD101" s="296"/>
      <c r="AE101" s="296"/>
      <c r="AF101" s="315">
        <f ca="1">OFFSET(AF101,-1,0)</f>
        <v>0</v>
      </c>
      <c r="AG101" s="296"/>
      <c r="AH101" s="296"/>
      <c r="AI101" s="296"/>
      <c r="AJ101" s="296"/>
      <c r="AK101" s="296"/>
      <c r="AL101" s="296"/>
      <c r="AM101" s="296"/>
      <c r="AN101" s="296"/>
    </row>
    <row r="102" spans="7:40" s="34" customFormat="1" ht="15" hidden="1" customHeight="1">
      <c r="G102" s="201"/>
      <c r="H102" s="199"/>
      <c r="I102" s="835"/>
      <c r="J102" s="798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</row>
    <row r="103" spans="7:40" ht="15" hidden="1" customHeight="1">
      <c r="G103" s="201"/>
      <c r="H103" s="200"/>
      <c r="I103" s="835"/>
      <c r="J103" s="302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7"/>
      <c r="AA103" s="277"/>
      <c r="AB103" s="186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</row>
    <row r="104" spans="7:40" ht="15" hidden="1" customHeight="1">
      <c r="G104" s="200"/>
      <c r="H104" s="200"/>
      <c r="I104" s="303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8"/>
      <c r="AA104" s="278"/>
      <c r="AB104" s="186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4"/>
      <c r="AA105" s="274"/>
      <c r="AB105" s="186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5"/>
      <c r="AA106" s="275"/>
      <c r="AB106" s="186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6"/>
      <c r="AA107" s="276"/>
      <c r="AB107" s="186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9"/>
      <c r="AA108" s="279"/>
      <c r="AB108" s="186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6"/>
      <c r="O109" s="191"/>
      <c r="P109" s="265"/>
      <c r="Q109" s="265"/>
      <c r="R109" s="265"/>
      <c r="S109" s="265"/>
      <c r="T109" s="265"/>
      <c r="U109" s="265"/>
      <c r="V109" s="265"/>
      <c r="W109" s="80"/>
      <c r="X109" s="304" t="s">
        <v>87</v>
      </c>
      <c r="Y109" s="80"/>
      <c r="Z109" s="124" t="s">
        <v>88</v>
      </c>
      <c r="AA109" s="125"/>
      <c r="AB109" s="287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32"/>
      <c r="P114" s="833"/>
      <c r="Q114" s="833"/>
      <c r="R114" s="833"/>
      <c r="S114" s="833"/>
      <c r="T114" s="833"/>
      <c r="U114" s="833"/>
      <c r="V114" s="834"/>
      <c r="W114" s="187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71"/>
      <c r="O115" s="832"/>
      <c r="P115" s="833"/>
      <c r="Q115" s="833"/>
      <c r="R115" s="833"/>
      <c r="S115" s="833"/>
      <c r="T115" s="833"/>
      <c r="U115" s="833"/>
      <c r="V115" s="834"/>
      <c r="W115" s="187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72"/>
      <c r="O116" s="832"/>
      <c r="P116" s="833"/>
      <c r="Q116" s="833"/>
      <c r="R116" s="833"/>
      <c r="S116" s="833"/>
      <c r="T116" s="833"/>
      <c r="U116" s="833"/>
      <c r="V116" s="834"/>
      <c r="W116" s="187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3"/>
      <c r="O117" s="832"/>
      <c r="P117" s="833"/>
      <c r="Q117" s="833"/>
      <c r="R117" s="833"/>
      <c r="S117" s="833"/>
      <c r="T117" s="833"/>
      <c r="U117" s="833"/>
      <c r="V117" s="834"/>
      <c r="W117" s="187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</row>
    <row r="118" spans="7:35" s="34" customFormat="1" ht="24.95" hidden="1" customHeight="1">
      <c r="G118" s="179"/>
      <c r="H118" s="177"/>
      <c r="I118" s="797"/>
      <c r="J118" s="180"/>
      <c r="L118" s="169"/>
      <c r="M118" s="171"/>
      <c r="N118" s="190"/>
      <c r="O118" s="282"/>
      <c r="P118" s="267"/>
      <c r="Q118" s="267"/>
      <c r="R118" s="267"/>
      <c r="S118" s="267"/>
      <c r="T118" s="267"/>
      <c r="U118" s="267"/>
      <c r="V118" s="268"/>
      <c r="W118" s="189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</row>
    <row r="119" spans="7:35" s="34" customFormat="1" ht="15" hidden="1" customHeight="1">
      <c r="G119" s="181"/>
      <c r="H119" s="177"/>
      <c r="I119" s="797"/>
      <c r="J119" s="798"/>
      <c r="L119" s="169" t="s">
        <v>22</v>
      </c>
      <c r="M119" s="172" t="s">
        <v>10</v>
      </c>
      <c r="N119" s="270"/>
      <c r="O119" s="847"/>
      <c r="P119" s="848"/>
      <c r="Q119" s="848"/>
      <c r="R119" s="848"/>
      <c r="S119" s="848"/>
      <c r="T119" s="848"/>
      <c r="U119" s="848"/>
      <c r="V119" s="849"/>
      <c r="W119" s="187"/>
      <c r="X119" s="296"/>
      <c r="Y119" s="315" t="str">
        <f>strCheckUnique(Z119:Z122)</f>
        <v/>
      </c>
      <c r="Z119" s="296"/>
      <c r="AA119" s="315"/>
      <c r="AB119" s="296"/>
      <c r="AC119" s="296"/>
      <c r="AD119" s="296"/>
      <c r="AE119" s="296"/>
      <c r="AF119" s="296"/>
      <c r="AG119" s="296"/>
      <c r="AH119" s="296"/>
      <c r="AI119" s="296"/>
    </row>
    <row r="120" spans="7:35" s="34" customFormat="1" ht="17.100000000000001" hidden="1" customHeight="1">
      <c r="G120" s="181"/>
      <c r="H120" s="177">
        <v>1</v>
      </c>
      <c r="I120" s="797"/>
      <c r="J120" s="798"/>
      <c r="K120" s="202"/>
      <c r="L120" s="170"/>
      <c r="M120" s="173"/>
      <c r="N120" s="204"/>
      <c r="O120" s="191"/>
      <c r="P120" s="191"/>
      <c r="Q120" s="191"/>
      <c r="R120" s="828"/>
      <c r="S120" s="872" t="s">
        <v>87</v>
      </c>
      <c r="T120" s="828"/>
      <c r="U120" s="826" t="s">
        <v>88</v>
      </c>
      <c r="V120" s="184"/>
      <c r="W120" s="187"/>
      <c r="X120" s="296" t="str">
        <f>strCheckDate(O121:V121)</f>
        <v/>
      </c>
      <c r="Y120" s="315"/>
      <c r="Z120" s="315" t="str">
        <f>IF(M120="","",M120 )</f>
        <v/>
      </c>
      <c r="AA120" s="315"/>
      <c r="AB120" s="315"/>
      <c r="AC120" s="315"/>
      <c r="AD120" s="296"/>
      <c r="AE120" s="296"/>
      <c r="AF120" s="296"/>
      <c r="AG120" s="296"/>
      <c r="AH120" s="296"/>
      <c r="AI120" s="296"/>
    </row>
    <row r="121" spans="7:35" s="34" customFormat="1" ht="0.2" hidden="1" customHeight="1">
      <c r="G121" s="181"/>
      <c r="H121" s="177"/>
      <c r="I121" s="797"/>
      <c r="J121" s="798"/>
      <c r="K121" s="202"/>
      <c r="L121" s="193"/>
      <c r="M121" s="204"/>
      <c r="N121" s="204"/>
      <c r="O121" s="204"/>
      <c r="P121" s="204"/>
      <c r="Q121" s="295" t="str">
        <f>R120 &amp; "-" &amp; T120</f>
        <v>-</v>
      </c>
      <c r="R121" s="829"/>
      <c r="S121" s="873"/>
      <c r="T121" s="829"/>
      <c r="U121" s="827"/>
      <c r="V121" s="184"/>
      <c r="W121" s="189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</row>
    <row r="122" spans="7:35" ht="15" hidden="1" customHeight="1">
      <c r="G122" s="181"/>
      <c r="H122" s="179"/>
      <c r="I122" s="797"/>
      <c r="J122" s="798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7"/>
      <c r="V122" s="157"/>
      <c r="W122" s="18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</row>
    <row r="123" spans="7:35" ht="15" hidden="1" customHeight="1">
      <c r="G123" s="179"/>
      <c r="H123" s="179"/>
      <c r="I123" s="797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8"/>
      <c r="V123" s="157"/>
      <c r="W123" s="186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4"/>
      <c r="V124" s="157"/>
      <c r="W124" s="186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5"/>
      <c r="V125" s="157"/>
      <c r="W125" s="186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6"/>
      <c r="V126" s="157"/>
      <c r="W126" s="186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9"/>
      <c r="V127" s="157"/>
      <c r="W127" s="186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</row>
    <row r="128" spans="7:35" ht="17.100000000000001" hidden="1" customHeight="1"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21"/>
      <c r="Y129" s="321"/>
      <c r="Z129" s="321"/>
      <c r="AA129" s="321"/>
      <c r="AB129" s="321"/>
      <c r="AC129" s="321"/>
      <c r="AD129" s="321"/>
      <c r="AE129" s="321"/>
      <c r="AF129" s="321"/>
      <c r="AG129" s="321"/>
      <c r="AH129" s="321"/>
    </row>
    <row r="130" spans="7:35" ht="17.100000000000001" hidden="1" customHeight="1">
      <c r="T130" s="126"/>
      <c r="U130" s="42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32"/>
      <c r="P131" s="833"/>
      <c r="Q131" s="833"/>
      <c r="R131" s="833"/>
      <c r="S131" s="833"/>
      <c r="T131" s="833"/>
      <c r="U131" s="833"/>
      <c r="V131" s="834"/>
      <c r="W131" s="187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71"/>
      <c r="O132" s="832"/>
      <c r="P132" s="833"/>
      <c r="Q132" s="833"/>
      <c r="R132" s="833"/>
      <c r="S132" s="833"/>
      <c r="T132" s="833"/>
      <c r="U132" s="833"/>
      <c r="V132" s="834"/>
      <c r="W132" s="187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72"/>
      <c r="O133" s="832"/>
      <c r="P133" s="833"/>
      <c r="Q133" s="833"/>
      <c r="R133" s="833"/>
      <c r="S133" s="833"/>
      <c r="T133" s="833"/>
      <c r="U133" s="833"/>
      <c r="V133" s="834"/>
      <c r="W133" s="187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3"/>
      <c r="O134" s="832"/>
      <c r="P134" s="833"/>
      <c r="Q134" s="833"/>
      <c r="R134" s="833"/>
      <c r="S134" s="833"/>
      <c r="T134" s="833"/>
      <c r="U134" s="833"/>
      <c r="V134" s="834"/>
      <c r="W134" s="187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</row>
    <row r="135" spans="7:35" s="34" customFormat="1" ht="24.95" hidden="1" customHeight="1">
      <c r="G135" s="179"/>
      <c r="H135" s="177"/>
      <c r="I135" s="797"/>
      <c r="J135" s="180"/>
      <c r="L135" s="169"/>
      <c r="M135" s="171"/>
      <c r="N135" s="190"/>
      <c r="O135" s="282"/>
      <c r="P135" s="267"/>
      <c r="Q135" s="267"/>
      <c r="R135" s="267"/>
      <c r="S135" s="267"/>
      <c r="T135" s="267"/>
      <c r="U135" s="267"/>
      <c r="V135" s="268"/>
      <c r="W135" s="189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</row>
    <row r="136" spans="7:35" s="34" customFormat="1" ht="15" hidden="1" customHeight="1">
      <c r="G136" s="181"/>
      <c r="H136" s="177"/>
      <c r="I136" s="797"/>
      <c r="J136" s="798"/>
      <c r="L136" s="169" t="s">
        <v>22</v>
      </c>
      <c r="M136" s="172" t="s">
        <v>10</v>
      </c>
      <c r="N136" s="270"/>
      <c r="O136" s="847"/>
      <c r="P136" s="848"/>
      <c r="Q136" s="848"/>
      <c r="R136" s="848"/>
      <c r="S136" s="848"/>
      <c r="T136" s="848"/>
      <c r="U136" s="848"/>
      <c r="V136" s="849"/>
      <c r="W136" s="187"/>
      <c r="X136" s="296"/>
      <c r="Y136" s="315" t="str">
        <f>strCheckUnique(Z136:Z139)</f>
        <v/>
      </c>
      <c r="Z136" s="296"/>
      <c r="AA136" s="315"/>
      <c r="AB136" s="296"/>
      <c r="AC136" s="296"/>
      <c r="AD136" s="296"/>
      <c r="AE136" s="296"/>
      <c r="AF136" s="296"/>
      <c r="AG136" s="296"/>
      <c r="AH136" s="296"/>
      <c r="AI136" s="296"/>
    </row>
    <row r="137" spans="7:35" s="34" customFormat="1" ht="17.100000000000001" hidden="1" customHeight="1">
      <c r="G137" s="181"/>
      <c r="H137" s="177">
        <v>1</v>
      </c>
      <c r="I137" s="797"/>
      <c r="J137" s="798"/>
      <c r="K137" s="202"/>
      <c r="L137" s="170"/>
      <c r="M137" s="173"/>
      <c r="N137" s="204"/>
      <c r="O137" s="191"/>
      <c r="P137" s="191"/>
      <c r="Q137" s="191"/>
      <c r="R137" s="828"/>
      <c r="S137" s="872" t="s">
        <v>87</v>
      </c>
      <c r="T137" s="828"/>
      <c r="U137" s="826" t="s">
        <v>88</v>
      </c>
      <c r="V137" s="184"/>
      <c r="W137" s="187"/>
      <c r="X137" s="296" t="str">
        <f>strCheckDate(O138:V138)</f>
        <v/>
      </c>
      <c r="Y137" s="315"/>
      <c r="Z137" s="315" t="str">
        <f>IF(M137="","",M137 )</f>
        <v/>
      </c>
      <c r="AA137" s="315"/>
      <c r="AB137" s="315"/>
      <c r="AC137" s="315"/>
      <c r="AD137" s="296"/>
      <c r="AE137" s="296"/>
      <c r="AF137" s="296"/>
      <c r="AG137" s="296"/>
      <c r="AH137" s="296"/>
      <c r="AI137" s="296"/>
    </row>
    <row r="138" spans="7:35" s="34" customFormat="1" ht="0.2" hidden="1" customHeight="1">
      <c r="G138" s="181"/>
      <c r="H138" s="177"/>
      <c r="I138" s="797"/>
      <c r="J138" s="798"/>
      <c r="K138" s="202"/>
      <c r="L138" s="193"/>
      <c r="M138" s="204"/>
      <c r="N138" s="204"/>
      <c r="O138" s="204"/>
      <c r="P138" s="204"/>
      <c r="Q138" s="295" t="str">
        <f>R137 &amp; "-" &amp; T137</f>
        <v>-</v>
      </c>
      <c r="R138" s="829"/>
      <c r="S138" s="873"/>
      <c r="T138" s="829"/>
      <c r="U138" s="827"/>
      <c r="V138" s="184"/>
      <c r="W138" s="189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</row>
    <row r="139" spans="7:35" ht="15" hidden="1" customHeight="1">
      <c r="G139" s="181"/>
      <c r="H139" s="179"/>
      <c r="I139" s="797"/>
      <c r="J139" s="798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7"/>
      <c r="V139" s="157"/>
      <c r="W139" s="18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</row>
    <row r="140" spans="7:35" ht="15" hidden="1" customHeight="1">
      <c r="G140" s="179"/>
      <c r="H140" s="179"/>
      <c r="I140" s="797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8"/>
      <c r="V140" s="157"/>
      <c r="W140" s="186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4"/>
      <c r="V141" s="157"/>
      <c r="W141" s="186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5"/>
      <c r="V142" s="157"/>
      <c r="W142" s="186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6"/>
      <c r="V143" s="157"/>
      <c r="W143" s="186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9"/>
      <c r="V144" s="157"/>
      <c r="W144" s="186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</row>
    <row r="145" spans="7:35" ht="17.100000000000001" hidden="1" customHeight="1"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</row>
    <row r="147" spans="7:35" ht="17.100000000000001" hidden="1" customHeight="1">
      <c r="T147" s="126"/>
      <c r="U147" s="42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32"/>
      <c r="P148" s="833"/>
      <c r="Q148" s="833"/>
      <c r="R148" s="833"/>
      <c r="S148" s="833"/>
      <c r="T148" s="833"/>
      <c r="U148" s="833"/>
      <c r="V148" s="834"/>
      <c r="W148" s="187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71"/>
      <c r="O149" s="832"/>
      <c r="P149" s="833"/>
      <c r="Q149" s="833"/>
      <c r="R149" s="833"/>
      <c r="S149" s="833"/>
      <c r="T149" s="833"/>
      <c r="U149" s="833"/>
      <c r="V149" s="834"/>
      <c r="W149" s="187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72"/>
      <c r="O150" s="832"/>
      <c r="P150" s="833"/>
      <c r="Q150" s="833"/>
      <c r="R150" s="833"/>
      <c r="S150" s="833"/>
      <c r="T150" s="833"/>
      <c r="U150" s="833"/>
      <c r="V150" s="834"/>
      <c r="W150" s="187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3"/>
      <c r="O151" s="832"/>
      <c r="P151" s="833"/>
      <c r="Q151" s="833"/>
      <c r="R151" s="833"/>
      <c r="S151" s="833"/>
      <c r="T151" s="833"/>
      <c r="U151" s="833"/>
      <c r="V151" s="834"/>
      <c r="W151" s="187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</row>
    <row r="152" spans="7:35" s="34" customFormat="1" ht="24.95" hidden="1" customHeight="1">
      <c r="G152" s="179"/>
      <c r="H152" s="177"/>
      <c r="I152" s="797"/>
      <c r="J152" s="180"/>
      <c r="L152" s="169" t="s">
        <v>12</v>
      </c>
      <c r="M152" s="171" t="s">
        <v>9</v>
      </c>
      <c r="N152" s="190"/>
      <c r="O152" s="866"/>
      <c r="P152" s="867"/>
      <c r="Q152" s="867"/>
      <c r="R152" s="867"/>
      <c r="S152" s="867"/>
      <c r="T152" s="867"/>
      <c r="U152" s="867"/>
      <c r="V152" s="868"/>
      <c r="W152" s="187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</row>
    <row r="153" spans="7:35" s="34" customFormat="1" ht="15" hidden="1" customHeight="1">
      <c r="G153" s="181"/>
      <c r="H153" s="177"/>
      <c r="I153" s="797"/>
      <c r="J153" s="798"/>
      <c r="L153" s="169" t="s">
        <v>22</v>
      </c>
      <c r="M153" s="172" t="s">
        <v>10</v>
      </c>
      <c r="N153" s="270"/>
      <c r="O153" s="847"/>
      <c r="P153" s="848"/>
      <c r="Q153" s="848"/>
      <c r="R153" s="848"/>
      <c r="S153" s="848"/>
      <c r="T153" s="848"/>
      <c r="U153" s="848"/>
      <c r="V153" s="849"/>
      <c r="W153" s="187"/>
      <c r="X153" s="296"/>
      <c r="Y153" s="315" t="str">
        <f>strCheckUnique(Z153:Z156)</f>
        <v/>
      </c>
      <c r="Z153" s="296"/>
      <c r="AA153" s="315"/>
      <c r="AB153" s="296"/>
      <c r="AC153" s="296"/>
      <c r="AD153" s="296"/>
      <c r="AE153" s="296"/>
      <c r="AF153" s="296"/>
      <c r="AG153" s="296"/>
      <c r="AH153" s="296"/>
      <c r="AI153" s="296"/>
    </row>
    <row r="154" spans="7:35" s="34" customFormat="1" ht="15.75" hidden="1" customHeight="1">
      <c r="G154" s="181"/>
      <c r="H154" s="177">
        <v>1</v>
      </c>
      <c r="I154" s="797"/>
      <c r="J154" s="798"/>
      <c r="K154" s="202"/>
      <c r="L154" s="170"/>
      <c r="M154" s="173"/>
      <c r="N154" s="204"/>
      <c r="O154" s="322"/>
      <c r="P154" s="191"/>
      <c r="Q154" s="191"/>
      <c r="R154" s="828"/>
      <c r="S154" s="872" t="s">
        <v>87</v>
      </c>
      <c r="T154" s="828"/>
      <c r="U154" s="826" t="s">
        <v>88</v>
      </c>
      <c r="V154" s="184"/>
      <c r="W154" s="187"/>
      <c r="X154" s="296" t="str">
        <f>strCheckDate(O155:V155)</f>
        <v/>
      </c>
      <c r="Y154" s="315"/>
      <c r="Z154" s="315" t="str">
        <f>IF(M154="","",M154 )</f>
        <v/>
      </c>
      <c r="AA154" s="315"/>
      <c r="AB154" s="315"/>
      <c r="AC154" s="315"/>
      <c r="AD154" s="296"/>
      <c r="AE154" s="296"/>
      <c r="AF154" s="296"/>
      <c r="AG154" s="296"/>
      <c r="AH154" s="296"/>
      <c r="AI154" s="296"/>
    </row>
    <row r="155" spans="7:35" s="34" customFormat="1" ht="0.2" hidden="1" customHeight="1">
      <c r="G155" s="181"/>
      <c r="H155" s="177"/>
      <c r="I155" s="797"/>
      <c r="J155" s="798"/>
      <c r="K155" s="202"/>
      <c r="L155" s="193"/>
      <c r="M155" s="204"/>
      <c r="N155" s="204"/>
      <c r="O155" s="204"/>
      <c r="P155" s="204"/>
      <c r="Q155" s="295" t="str">
        <f>R154 &amp; "-" &amp; T154</f>
        <v>-</v>
      </c>
      <c r="R155" s="829"/>
      <c r="S155" s="873"/>
      <c r="T155" s="829"/>
      <c r="U155" s="827"/>
      <c r="V155" s="184"/>
      <c r="W155" s="189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</row>
    <row r="156" spans="7:35" ht="15" hidden="1" customHeight="1">
      <c r="G156" s="181"/>
      <c r="H156" s="179"/>
      <c r="I156" s="797"/>
      <c r="J156" s="798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7"/>
      <c r="V156" s="157"/>
      <c r="W156" s="18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</row>
    <row r="157" spans="7:35" ht="15" hidden="1" customHeight="1">
      <c r="G157" s="179"/>
      <c r="H157" s="179"/>
      <c r="I157" s="797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8"/>
      <c r="V157" s="157"/>
      <c r="W157" s="186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4"/>
      <c r="V158" s="157"/>
      <c r="W158" s="186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5"/>
      <c r="V159" s="157"/>
      <c r="W159" s="186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6"/>
      <c r="V160" s="157"/>
      <c r="W160" s="186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9"/>
      <c r="V161" s="157"/>
      <c r="W161" s="186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793">
        <v>1</v>
      </c>
      <c r="B166" s="296"/>
      <c r="C166" s="296"/>
      <c r="D166" s="296"/>
      <c r="E166" s="296"/>
      <c r="F166" s="318"/>
      <c r="G166" s="318"/>
      <c r="H166" s="318"/>
      <c r="I166" s="96"/>
      <c r="J166" s="86"/>
      <c r="K166" s="86"/>
      <c r="L166" s="337">
        <f>mergeValue(A166)</f>
        <v>1</v>
      </c>
      <c r="M166" s="572" t="s">
        <v>23</v>
      </c>
      <c r="N166" s="830"/>
      <c r="O166" s="831"/>
      <c r="P166" s="831"/>
      <c r="Q166" s="831"/>
      <c r="R166" s="831"/>
      <c r="S166" s="831"/>
      <c r="T166" s="831"/>
      <c r="U166" s="831"/>
      <c r="V166" s="831"/>
      <c r="W166" s="831"/>
      <c r="X166" s="831"/>
      <c r="Y166" s="831"/>
      <c r="Z166" s="831"/>
      <c r="AA166" s="831"/>
      <c r="AB166" s="831"/>
      <c r="AC166" s="831"/>
      <c r="AD166" s="831"/>
      <c r="AE166" s="831"/>
      <c r="AF166" s="831"/>
      <c r="AG166" s="831"/>
      <c r="AH166" s="831"/>
      <c r="AI166" s="831"/>
      <c r="AJ166" s="831"/>
      <c r="AK166" s="831"/>
      <c r="AL166" s="810"/>
      <c r="AM166" s="604" t="s">
        <v>665</v>
      </c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</row>
    <row r="167" spans="1:50" s="34" customFormat="1" ht="22.5">
      <c r="A167" s="793"/>
      <c r="B167" s="793">
        <v>1</v>
      </c>
      <c r="C167" s="296"/>
      <c r="D167" s="296"/>
      <c r="E167" s="296"/>
      <c r="F167" s="346"/>
      <c r="G167" s="562"/>
      <c r="H167" s="562"/>
      <c r="I167" s="218"/>
      <c r="J167" s="46"/>
      <c r="L167" s="337" t="str">
        <f>mergeValue(A167) &amp;"."&amp; mergeValue(B167)</f>
        <v>1.1</v>
      </c>
      <c r="M167" s="158" t="s">
        <v>18</v>
      </c>
      <c r="N167" s="870"/>
      <c r="O167" s="871"/>
      <c r="P167" s="871"/>
      <c r="Q167" s="871"/>
      <c r="R167" s="871"/>
      <c r="S167" s="871"/>
      <c r="T167" s="871"/>
      <c r="U167" s="871"/>
      <c r="V167" s="871"/>
      <c r="W167" s="871"/>
      <c r="X167" s="871"/>
      <c r="Y167" s="871"/>
      <c r="Z167" s="871"/>
      <c r="AA167" s="871"/>
      <c r="AB167" s="871"/>
      <c r="AC167" s="871"/>
      <c r="AD167" s="871"/>
      <c r="AE167" s="871"/>
      <c r="AF167" s="871"/>
      <c r="AG167" s="871"/>
      <c r="AH167" s="871"/>
      <c r="AI167" s="871"/>
      <c r="AJ167" s="871"/>
      <c r="AK167" s="871"/>
      <c r="AL167" s="813"/>
      <c r="AM167" s="603" t="s">
        <v>511</v>
      </c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</row>
    <row r="168" spans="1:50" s="34" customFormat="1" ht="45">
      <c r="A168" s="793"/>
      <c r="B168" s="793"/>
      <c r="C168" s="793">
        <v>1</v>
      </c>
      <c r="D168" s="296"/>
      <c r="E168" s="296"/>
      <c r="F168" s="346"/>
      <c r="G168" s="562"/>
      <c r="H168" s="562"/>
      <c r="I168" s="218"/>
      <c r="J168" s="46"/>
      <c r="L168" s="337" t="str">
        <f>mergeValue(A168) &amp;"."&amp; mergeValue(B168)&amp;"."&amp; mergeValue(C168)</f>
        <v>1.1.1</v>
      </c>
      <c r="M168" s="159" t="s">
        <v>400</v>
      </c>
      <c r="N168" s="870"/>
      <c r="O168" s="871"/>
      <c r="P168" s="871"/>
      <c r="Q168" s="871"/>
      <c r="R168" s="871"/>
      <c r="S168" s="871"/>
      <c r="T168" s="871"/>
      <c r="U168" s="871"/>
      <c r="V168" s="871"/>
      <c r="W168" s="871"/>
      <c r="X168" s="871"/>
      <c r="Y168" s="871"/>
      <c r="Z168" s="871"/>
      <c r="AA168" s="871"/>
      <c r="AB168" s="871"/>
      <c r="AC168" s="871"/>
      <c r="AD168" s="871"/>
      <c r="AE168" s="871"/>
      <c r="AF168" s="871"/>
      <c r="AG168" s="871"/>
      <c r="AH168" s="871"/>
      <c r="AI168" s="871"/>
      <c r="AJ168" s="871"/>
      <c r="AK168" s="871"/>
      <c r="AL168" s="813"/>
      <c r="AM168" s="603" t="s">
        <v>633</v>
      </c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</row>
    <row r="169" spans="1:50" s="34" customFormat="1" ht="20.100000000000001" customHeight="1">
      <c r="A169" s="793"/>
      <c r="B169" s="793"/>
      <c r="C169" s="793"/>
      <c r="D169" s="793">
        <v>1</v>
      </c>
      <c r="E169" s="296"/>
      <c r="F169" s="346"/>
      <c r="G169" s="562"/>
      <c r="H169" s="562"/>
      <c r="I169" s="797"/>
      <c r="J169" s="798"/>
      <c r="K169" s="776"/>
      <c r="L169" s="799" t="str">
        <f>mergeValue(A169) &amp;"."&amp; mergeValue(B169)&amp;"."&amp; mergeValue(C169)&amp;"."&amp; mergeValue(D169)</f>
        <v>1.1.1.1</v>
      </c>
      <c r="M169" s="800"/>
      <c r="N169" s="783" t="s">
        <v>87</v>
      </c>
      <c r="O169" s="794"/>
      <c r="P169" s="803" t="s">
        <v>96</v>
      </c>
      <c r="Q169" s="804"/>
      <c r="R169" s="783" t="s">
        <v>88</v>
      </c>
      <c r="S169" s="794"/>
      <c r="T169" s="801">
        <v>1</v>
      </c>
      <c r="U169" s="805"/>
      <c r="V169" s="783" t="s">
        <v>88</v>
      </c>
      <c r="W169" s="794"/>
      <c r="X169" s="801">
        <v>1</v>
      </c>
      <c r="Y169" s="802"/>
      <c r="Z169" s="783" t="s">
        <v>88</v>
      </c>
      <c r="AA169" s="190"/>
      <c r="AB169" s="112">
        <v>1</v>
      </c>
      <c r="AC169" s="416"/>
      <c r="AD169" s="558"/>
      <c r="AE169" s="558"/>
      <c r="AF169" s="558"/>
      <c r="AG169" s="558"/>
      <c r="AH169" s="560"/>
      <c r="AI169" s="561" t="s">
        <v>87</v>
      </c>
      <c r="AJ169" s="560"/>
      <c r="AK169" s="561" t="s">
        <v>88</v>
      </c>
      <c r="AL169" s="280"/>
      <c r="AM169" s="736" t="s">
        <v>668</v>
      </c>
      <c r="AN169" s="296" t="str">
        <f>strCheckDateOnDP(AD169:AL169,List06_9_DP)</f>
        <v/>
      </c>
      <c r="AO169" s="315" t="str">
        <f>IF(AND(COUNTIF(AP165:AP165,AP169)&gt;1,AP169&lt;&gt;""),"ErrUnique:HasDoubleConn","")</f>
        <v/>
      </c>
      <c r="AP169" s="315"/>
      <c r="AQ169" s="315"/>
      <c r="AR169" s="315"/>
      <c r="AS169" s="315"/>
      <c r="AT169" s="315"/>
      <c r="AU169" s="296"/>
      <c r="AV169" s="296"/>
      <c r="AW169" s="296"/>
      <c r="AX169" s="296"/>
    </row>
    <row r="170" spans="1:50" s="34" customFormat="1" ht="20.100000000000001" customHeight="1">
      <c r="A170" s="793"/>
      <c r="B170" s="793"/>
      <c r="C170" s="793"/>
      <c r="D170" s="793"/>
      <c r="E170" s="296"/>
      <c r="F170" s="346"/>
      <c r="G170" s="562"/>
      <c r="H170" s="562"/>
      <c r="I170" s="797"/>
      <c r="J170" s="798"/>
      <c r="K170" s="776"/>
      <c r="L170" s="799"/>
      <c r="M170" s="800"/>
      <c r="N170" s="783"/>
      <c r="O170" s="794"/>
      <c r="P170" s="803"/>
      <c r="Q170" s="804"/>
      <c r="R170" s="783"/>
      <c r="S170" s="794"/>
      <c r="T170" s="801"/>
      <c r="U170" s="806"/>
      <c r="V170" s="783"/>
      <c r="W170" s="794"/>
      <c r="X170" s="801"/>
      <c r="Y170" s="802"/>
      <c r="Z170" s="783"/>
      <c r="AA170" s="429"/>
      <c r="AB170" s="209"/>
      <c r="AC170" s="209"/>
      <c r="AD170" s="259"/>
      <c r="AE170" s="259"/>
      <c r="AF170" s="259"/>
      <c r="AG170" s="298" t="str">
        <f>AH169 &amp; "-" &amp; AJ169</f>
        <v>-</v>
      </c>
      <c r="AH170" s="298"/>
      <c r="AI170" s="298"/>
      <c r="AJ170" s="298"/>
      <c r="AK170" s="298" t="s">
        <v>88</v>
      </c>
      <c r="AL170" s="432"/>
      <c r="AM170" s="736"/>
      <c r="AN170" s="296"/>
      <c r="AO170" s="315"/>
      <c r="AP170" s="315"/>
      <c r="AQ170" s="315"/>
      <c r="AR170" s="315"/>
      <c r="AS170" s="315"/>
      <c r="AT170" s="315"/>
      <c r="AU170" s="296"/>
      <c r="AV170" s="296"/>
      <c r="AW170" s="296"/>
      <c r="AX170" s="296"/>
    </row>
    <row r="171" spans="1:50" s="34" customFormat="1" ht="20.100000000000001" customHeight="1">
      <c r="A171" s="793"/>
      <c r="B171" s="793"/>
      <c r="C171" s="793"/>
      <c r="D171" s="793"/>
      <c r="E171" s="296"/>
      <c r="F171" s="346"/>
      <c r="G171" s="562"/>
      <c r="H171" s="562"/>
      <c r="I171" s="797"/>
      <c r="J171" s="798"/>
      <c r="K171" s="776"/>
      <c r="L171" s="799"/>
      <c r="M171" s="800"/>
      <c r="N171" s="783"/>
      <c r="O171" s="794"/>
      <c r="P171" s="803"/>
      <c r="Q171" s="804"/>
      <c r="R171" s="783"/>
      <c r="S171" s="794"/>
      <c r="T171" s="801"/>
      <c r="U171" s="807"/>
      <c r="V171" s="783"/>
      <c r="W171" s="431"/>
      <c r="X171" s="176"/>
      <c r="Y171" s="209"/>
      <c r="Z171" s="258"/>
      <c r="AA171" s="258"/>
      <c r="AB171" s="258"/>
      <c r="AC171" s="258"/>
      <c r="AD171" s="259"/>
      <c r="AE171" s="259"/>
      <c r="AF171" s="259"/>
      <c r="AG171" s="259"/>
      <c r="AH171" s="260"/>
      <c r="AI171" s="197"/>
      <c r="AJ171" s="197"/>
      <c r="AK171" s="260"/>
      <c r="AL171" s="185"/>
      <c r="AM171" s="736"/>
      <c r="AN171" s="296"/>
      <c r="AO171" s="315"/>
      <c r="AP171" s="315"/>
      <c r="AQ171" s="315"/>
      <c r="AR171" s="315"/>
      <c r="AS171" s="315"/>
      <c r="AT171" s="315"/>
      <c r="AU171" s="296"/>
      <c r="AV171" s="296"/>
      <c r="AW171" s="296"/>
      <c r="AX171" s="296"/>
    </row>
    <row r="172" spans="1:50" s="34" customFormat="1" ht="20.100000000000001" customHeight="1">
      <c r="A172" s="793"/>
      <c r="B172" s="793"/>
      <c r="C172" s="793"/>
      <c r="D172" s="793"/>
      <c r="E172" s="296"/>
      <c r="F172" s="346"/>
      <c r="G172" s="562"/>
      <c r="H172" s="562"/>
      <c r="I172" s="797"/>
      <c r="J172" s="798"/>
      <c r="K172" s="776"/>
      <c r="L172" s="799"/>
      <c r="M172" s="800"/>
      <c r="N172" s="783"/>
      <c r="O172" s="794"/>
      <c r="P172" s="803"/>
      <c r="Q172" s="804"/>
      <c r="R172" s="783"/>
      <c r="S172" s="261"/>
      <c r="T172" s="263"/>
      <c r="U172" s="262"/>
      <c r="V172" s="258"/>
      <c r="W172" s="258"/>
      <c r="X172" s="258"/>
      <c r="Y172" s="258"/>
      <c r="Z172" s="258"/>
      <c r="AA172" s="258"/>
      <c r="AB172" s="258"/>
      <c r="AC172" s="258"/>
      <c r="AD172" s="259"/>
      <c r="AE172" s="259"/>
      <c r="AF172" s="259"/>
      <c r="AG172" s="259"/>
      <c r="AH172" s="260"/>
      <c r="AI172" s="197"/>
      <c r="AJ172" s="197"/>
      <c r="AK172" s="260"/>
      <c r="AL172" s="185"/>
      <c r="AM172" s="736"/>
      <c r="AN172" s="296"/>
      <c r="AO172" s="315"/>
      <c r="AP172" s="315"/>
      <c r="AQ172" s="315"/>
      <c r="AR172" s="315"/>
      <c r="AS172" s="315"/>
      <c r="AT172" s="315"/>
      <c r="AU172" s="296"/>
      <c r="AV172" s="296"/>
      <c r="AW172" s="296"/>
      <c r="AX172" s="296"/>
    </row>
    <row r="173" spans="1:50" ht="20.100000000000001" customHeight="1">
      <c r="A173" s="793"/>
      <c r="B173" s="793"/>
      <c r="C173" s="793"/>
      <c r="D173" s="793"/>
      <c r="E173" s="348"/>
      <c r="F173" s="349"/>
      <c r="G173" s="348"/>
      <c r="H173" s="348"/>
      <c r="I173" s="797"/>
      <c r="J173" s="798"/>
      <c r="K173" s="776"/>
      <c r="L173" s="799"/>
      <c r="M173" s="800"/>
      <c r="N173" s="783"/>
      <c r="O173" s="430"/>
      <c r="P173" s="163"/>
      <c r="Q173" s="209" t="s">
        <v>408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4"/>
      <c r="AM173" s="736"/>
      <c r="AN173" s="305"/>
      <c r="AO173" s="305"/>
      <c r="AP173" s="316"/>
      <c r="AQ173" s="316"/>
      <c r="AR173" s="316"/>
      <c r="AS173" s="316"/>
      <c r="AT173" s="316"/>
      <c r="AU173" s="305"/>
      <c r="AV173" s="305"/>
      <c r="AW173" s="305"/>
      <c r="AX173" s="305"/>
    </row>
    <row r="174" spans="1:50" ht="15" customHeight="1">
      <c r="A174" s="793"/>
      <c r="B174" s="793"/>
      <c r="C174" s="793"/>
      <c r="D174" s="348"/>
      <c r="E174" s="348"/>
      <c r="F174" s="346"/>
      <c r="G174" s="348"/>
      <c r="H174" s="348"/>
      <c r="I174" s="179"/>
      <c r="J174" s="85"/>
      <c r="K174" s="179"/>
      <c r="L174" s="326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736"/>
      <c r="AN174" s="305"/>
      <c r="AO174" s="305"/>
      <c r="AP174" s="316"/>
      <c r="AQ174" s="316"/>
      <c r="AR174" s="316"/>
      <c r="AS174" s="316"/>
      <c r="AT174" s="316"/>
      <c r="AU174" s="305"/>
      <c r="AV174" s="305"/>
      <c r="AW174" s="305"/>
      <c r="AX174" s="305"/>
    </row>
    <row r="175" spans="1:50" ht="15" customHeight="1">
      <c r="A175" s="793"/>
      <c r="B175" s="793"/>
      <c r="C175" s="348"/>
      <c r="D175" s="348"/>
      <c r="E175" s="348"/>
      <c r="F175" s="346"/>
      <c r="G175" s="348"/>
      <c r="H175" s="348"/>
      <c r="I175" s="179"/>
      <c r="J175" s="85"/>
      <c r="K175" s="179"/>
      <c r="L175" s="111"/>
      <c r="M175" s="161" t="s">
        <v>401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60"/>
      <c r="AI175" s="197"/>
      <c r="AJ175" s="196"/>
      <c r="AK175" s="161"/>
      <c r="AL175" s="197"/>
      <c r="AM175" s="18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</row>
    <row r="176" spans="1:50" ht="15" customHeight="1">
      <c r="A176" s="793"/>
      <c r="B176" s="348"/>
      <c r="C176" s="348"/>
      <c r="D176" s="348"/>
      <c r="E176" s="348"/>
      <c r="F176" s="346"/>
      <c r="G176" s="348"/>
      <c r="H176" s="348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60"/>
      <c r="AI176" s="197"/>
      <c r="AJ176" s="196"/>
      <c r="AK176" s="161"/>
      <c r="AL176" s="197"/>
      <c r="AM176" s="18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60"/>
      <c r="AI177" s="197"/>
      <c r="AJ177" s="196"/>
      <c r="AK177" s="161"/>
      <c r="AL177" s="197"/>
      <c r="AM177" s="18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793">
        <v>1</v>
      </c>
      <c r="B181" s="296"/>
      <c r="C181" s="296"/>
      <c r="D181" s="296"/>
      <c r="E181" s="296"/>
      <c r="F181" s="318"/>
      <c r="G181" s="318"/>
      <c r="H181" s="318"/>
      <c r="I181" s="96"/>
      <c r="J181" s="86"/>
      <c r="K181" s="86"/>
      <c r="L181" s="337">
        <f>mergeValue(A181)</f>
        <v>1</v>
      </c>
      <c r="M181" s="208" t="s">
        <v>23</v>
      </c>
      <c r="N181" s="830"/>
      <c r="O181" s="831"/>
      <c r="P181" s="831"/>
      <c r="Q181" s="831"/>
      <c r="R181" s="831"/>
      <c r="S181" s="831"/>
      <c r="T181" s="831"/>
      <c r="U181" s="831"/>
      <c r="V181" s="831"/>
      <c r="W181" s="831"/>
      <c r="X181" s="831"/>
      <c r="Y181" s="831"/>
      <c r="Z181" s="831"/>
      <c r="AA181" s="831"/>
      <c r="AB181" s="831"/>
      <c r="AC181" s="831"/>
      <c r="AD181" s="831"/>
      <c r="AE181" s="831"/>
      <c r="AF181" s="831"/>
      <c r="AG181" s="831"/>
      <c r="AH181" s="831"/>
      <c r="AI181" s="831"/>
      <c r="AJ181" s="831"/>
      <c r="AK181" s="810"/>
      <c r="AL181" s="604" t="s">
        <v>665</v>
      </c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</row>
    <row r="182" spans="1:50" s="34" customFormat="1" ht="22.5" customHeight="1">
      <c r="A182" s="793"/>
      <c r="B182" s="793">
        <v>1</v>
      </c>
      <c r="C182" s="296"/>
      <c r="D182" s="296"/>
      <c r="E182" s="296"/>
      <c r="F182" s="346"/>
      <c r="G182" s="562"/>
      <c r="H182" s="562"/>
      <c r="I182" s="218"/>
      <c r="J182" s="46"/>
      <c r="L182" s="337" t="str">
        <f>mergeValue(A182) &amp;"."&amp; mergeValue(B182)</f>
        <v>1.1</v>
      </c>
      <c r="M182" s="158" t="s">
        <v>18</v>
      </c>
      <c r="N182" s="870"/>
      <c r="O182" s="871"/>
      <c r="P182" s="871"/>
      <c r="Q182" s="871"/>
      <c r="R182" s="871"/>
      <c r="S182" s="871"/>
      <c r="T182" s="871"/>
      <c r="U182" s="871"/>
      <c r="V182" s="871"/>
      <c r="W182" s="871"/>
      <c r="X182" s="871"/>
      <c r="Y182" s="871"/>
      <c r="Z182" s="871"/>
      <c r="AA182" s="871"/>
      <c r="AB182" s="871"/>
      <c r="AC182" s="871"/>
      <c r="AD182" s="871"/>
      <c r="AE182" s="871"/>
      <c r="AF182" s="871"/>
      <c r="AG182" s="871"/>
      <c r="AH182" s="871"/>
      <c r="AI182" s="871"/>
      <c r="AJ182" s="871"/>
      <c r="AK182" s="813"/>
      <c r="AL182" s="603" t="s">
        <v>511</v>
      </c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</row>
    <row r="183" spans="1:50" s="34" customFormat="1" ht="45" customHeight="1">
      <c r="A183" s="793"/>
      <c r="B183" s="793"/>
      <c r="C183" s="793">
        <v>1</v>
      </c>
      <c r="D183" s="296"/>
      <c r="E183" s="296"/>
      <c r="F183" s="346"/>
      <c r="G183" s="562"/>
      <c r="H183" s="562"/>
      <c r="I183" s="218"/>
      <c r="J183" s="46"/>
      <c r="L183" s="337" t="str">
        <f>mergeValue(A183) &amp;"."&amp; mergeValue(B183)&amp;"."&amp; mergeValue(C183)</f>
        <v>1.1.1</v>
      </c>
      <c r="M183" s="159" t="s">
        <v>400</v>
      </c>
      <c r="N183" s="870"/>
      <c r="O183" s="871"/>
      <c r="P183" s="871"/>
      <c r="Q183" s="871"/>
      <c r="R183" s="871"/>
      <c r="S183" s="871"/>
      <c r="T183" s="871"/>
      <c r="U183" s="871"/>
      <c r="V183" s="871"/>
      <c r="W183" s="871"/>
      <c r="X183" s="871"/>
      <c r="Y183" s="871"/>
      <c r="Z183" s="871"/>
      <c r="AA183" s="871"/>
      <c r="AB183" s="871"/>
      <c r="AC183" s="871"/>
      <c r="AD183" s="871"/>
      <c r="AE183" s="871"/>
      <c r="AF183" s="871"/>
      <c r="AG183" s="871"/>
      <c r="AH183" s="871"/>
      <c r="AI183" s="871"/>
      <c r="AJ183" s="871"/>
      <c r="AK183" s="813"/>
      <c r="AL183" s="603" t="s">
        <v>633</v>
      </c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</row>
    <row r="184" spans="1:50" s="34" customFormat="1" ht="20.100000000000001" customHeight="1">
      <c r="A184" s="793"/>
      <c r="B184" s="793"/>
      <c r="C184" s="793"/>
      <c r="D184" s="793">
        <v>1</v>
      </c>
      <c r="E184" s="296"/>
      <c r="F184" s="346"/>
      <c r="G184" s="562"/>
      <c r="H184" s="562"/>
      <c r="I184" s="797"/>
      <c r="J184" s="798"/>
      <c r="K184" s="776"/>
      <c r="L184" s="812" t="str">
        <f>mergeValue(A184) &amp;"."&amp; mergeValue(B184)&amp;"."&amp; mergeValue(C184)&amp;"."&amp; mergeValue(D184)</f>
        <v>1.1.1.1</v>
      </c>
      <c r="M184" s="814"/>
      <c r="N184" s="816"/>
      <c r="O184" s="803" t="s">
        <v>96</v>
      </c>
      <c r="P184" s="804"/>
      <c r="Q184" s="783" t="s">
        <v>88</v>
      </c>
      <c r="R184" s="794"/>
      <c r="S184" s="801">
        <v>1</v>
      </c>
      <c r="T184" s="805"/>
      <c r="U184" s="783" t="s">
        <v>88</v>
      </c>
      <c r="V184" s="794"/>
      <c r="W184" s="801" t="s">
        <v>96</v>
      </c>
      <c r="X184" s="802"/>
      <c r="Y184" s="783" t="s">
        <v>88</v>
      </c>
      <c r="Z184" s="190"/>
      <c r="AA184" s="112">
        <v>1</v>
      </c>
      <c r="AB184" s="416"/>
      <c r="AC184" s="558"/>
      <c r="AD184" s="558"/>
      <c r="AE184" s="559"/>
      <c r="AF184" s="558"/>
      <c r="AG184" s="560"/>
      <c r="AH184" s="561" t="s">
        <v>87</v>
      </c>
      <c r="AI184" s="560"/>
      <c r="AJ184" s="561" t="s">
        <v>88</v>
      </c>
      <c r="AK184" s="280"/>
      <c r="AL184" s="736" t="s">
        <v>668</v>
      </c>
      <c r="AM184" s="296" t="str">
        <f>strCheckDateOnDP(AC184:AK184,List06_10_DP)</f>
        <v/>
      </c>
      <c r="AN184" s="315" t="str">
        <f>IF(AND(COUNTIF(AO180:AO180,AO184)&gt;1,AO184&lt;&gt;""),"ErrUnique:HasDoubleConn","")</f>
        <v/>
      </c>
      <c r="AO184" s="315"/>
      <c r="AP184" s="315"/>
      <c r="AQ184" s="315"/>
      <c r="AR184" s="315"/>
      <c r="AS184" s="315"/>
      <c r="AT184" s="296"/>
      <c r="AU184" s="296"/>
      <c r="AV184" s="296"/>
      <c r="AW184" s="296"/>
    </row>
    <row r="185" spans="1:50" s="34" customFormat="1" ht="20.100000000000001" customHeight="1">
      <c r="A185" s="793"/>
      <c r="B185" s="793"/>
      <c r="C185" s="793"/>
      <c r="D185" s="793"/>
      <c r="E185" s="296"/>
      <c r="F185" s="346"/>
      <c r="G185" s="562"/>
      <c r="H185" s="562"/>
      <c r="I185" s="797"/>
      <c r="J185" s="798"/>
      <c r="K185" s="776"/>
      <c r="L185" s="799"/>
      <c r="M185" s="815"/>
      <c r="N185" s="816"/>
      <c r="O185" s="803"/>
      <c r="P185" s="804"/>
      <c r="Q185" s="783"/>
      <c r="R185" s="794"/>
      <c r="S185" s="801"/>
      <c r="T185" s="806"/>
      <c r="U185" s="783"/>
      <c r="V185" s="794"/>
      <c r="W185" s="801"/>
      <c r="X185" s="802"/>
      <c r="Y185" s="783"/>
      <c r="Z185" s="429"/>
      <c r="AA185" s="209"/>
      <c r="AB185" s="209"/>
      <c r="AC185" s="259"/>
      <c r="AD185" s="259"/>
      <c r="AE185" s="259"/>
      <c r="AF185" s="298" t="str">
        <f>AG184 &amp; "-" &amp; AI184</f>
        <v>-</v>
      </c>
      <c r="AG185" s="298"/>
      <c r="AH185" s="298"/>
      <c r="AI185" s="298"/>
      <c r="AJ185" s="298" t="s">
        <v>88</v>
      </c>
      <c r="AK185" s="432"/>
      <c r="AL185" s="736"/>
      <c r="AM185" s="296"/>
      <c r="AN185" s="315"/>
      <c r="AO185" s="315"/>
      <c r="AP185" s="315"/>
      <c r="AQ185" s="315"/>
      <c r="AR185" s="315"/>
      <c r="AS185" s="315"/>
      <c r="AT185" s="296"/>
      <c r="AU185" s="296"/>
      <c r="AV185" s="296"/>
      <c r="AW185" s="296"/>
    </row>
    <row r="186" spans="1:50" s="34" customFormat="1" ht="20.100000000000001" customHeight="1">
      <c r="A186" s="793"/>
      <c r="B186" s="793"/>
      <c r="C186" s="793"/>
      <c r="D186" s="793"/>
      <c r="E186" s="296"/>
      <c r="F186" s="346"/>
      <c r="G186" s="562"/>
      <c r="H186" s="562"/>
      <c r="I186" s="797"/>
      <c r="J186" s="798"/>
      <c r="K186" s="776"/>
      <c r="L186" s="799"/>
      <c r="M186" s="815"/>
      <c r="N186" s="816"/>
      <c r="O186" s="803"/>
      <c r="P186" s="804"/>
      <c r="Q186" s="783"/>
      <c r="R186" s="794"/>
      <c r="S186" s="801"/>
      <c r="T186" s="807"/>
      <c r="U186" s="783"/>
      <c r="V186" s="431"/>
      <c r="W186" s="176"/>
      <c r="X186" s="209"/>
      <c r="Y186" s="258"/>
      <c r="Z186" s="258"/>
      <c r="AA186" s="258"/>
      <c r="AB186" s="258"/>
      <c r="AC186" s="259"/>
      <c r="AD186" s="259"/>
      <c r="AE186" s="259"/>
      <c r="AF186" s="259"/>
      <c r="AG186" s="260"/>
      <c r="AH186" s="197"/>
      <c r="AI186" s="197"/>
      <c r="AJ186" s="260"/>
      <c r="AK186" s="185"/>
      <c r="AL186" s="736"/>
      <c r="AM186" s="296"/>
      <c r="AN186" s="315"/>
      <c r="AO186" s="315"/>
      <c r="AP186" s="315"/>
      <c r="AQ186" s="315"/>
      <c r="AR186" s="315"/>
      <c r="AS186" s="315"/>
      <c r="AT186" s="296"/>
      <c r="AU186" s="296"/>
      <c r="AV186" s="296"/>
      <c r="AW186" s="296"/>
    </row>
    <row r="187" spans="1:50" s="34" customFormat="1" ht="20.100000000000001" customHeight="1">
      <c r="A187" s="793"/>
      <c r="B187" s="793"/>
      <c r="C187" s="793"/>
      <c r="D187" s="793"/>
      <c r="E187" s="296"/>
      <c r="F187" s="346"/>
      <c r="G187" s="562"/>
      <c r="H187" s="562"/>
      <c r="I187" s="797"/>
      <c r="J187" s="798"/>
      <c r="K187" s="776"/>
      <c r="L187" s="799"/>
      <c r="M187" s="815"/>
      <c r="N187" s="816"/>
      <c r="O187" s="803"/>
      <c r="P187" s="804"/>
      <c r="Q187" s="783"/>
      <c r="R187" s="261"/>
      <c r="S187" s="263"/>
      <c r="T187" s="262"/>
      <c r="U187" s="258"/>
      <c r="V187" s="258"/>
      <c r="W187" s="258"/>
      <c r="X187" s="258"/>
      <c r="Y187" s="258"/>
      <c r="Z187" s="258"/>
      <c r="AA187" s="258"/>
      <c r="AB187" s="258"/>
      <c r="AC187" s="259"/>
      <c r="AD187" s="259"/>
      <c r="AE187" s="259"/>
      <c r="AF187" s="259"/>
      <c r="AG187" s="260"/>
      <c r="AH187" s="197"/>
      <c r="AI187" s="197"/>
      <c r="AJ187" s="260"/>
      <c r="AK187" s="185"/>
      <c r="AL187" s="736"/>
      <c r="AM187" s="296"/>
      <c r="AN187" s="315"/>
      <c r="AO187" s="315"/>
      <c r="AP187" s="315"/>
      <c r="AQ187" s="315"/>
      <c r="AR187" s="315"/>
      <c r="AS187" s="315"/>
      <c r="AT187" s="296"/>
      <c r="AU187" s="296"/>
      <c r="AV187" s="296"/>
      <c r="AW187" s="296"/>
    </row>
    <row r="188" spans="1:50" ht="20.100000000000001" customHeight="1">
      <c r="A188" s="793"/>
      <c r="B188" s="793"/>
      <c r="C188" s="793"/>
      <c r="D188" s="793"/>
      <c r="E188" s="348"/>
      <c r="F188" s="349"/>
      <c r="G188" s="348"/>
      <c r="H188" s="348"/>
      <c r="I188" s="797"/>
      <c r="J188" s="798"/>
      <c r="K188" s="776"/>
      <c r="L188" s="799"/>
      <c r="M188" s="815"/>
      <c r="N188" s="430"/>
      <c r="O188" s="163"/>
      <c r="P188" s="209" t="s">
        <v>408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4"/>
      <c r="AL188" s="736"/>
      <c r="AM188" s="305"/>
      <c r="AN188" s="305"/>
      <c r="AO188" s="316"/>
      <c r="AP188" s="316"/>
      <c r="AQ188" s="316"/>
      <c r="AR188" s="316"/>
      <c r="AS188" s="316"/>
      <c r="AT188" s="305"/>
      <c r="AU188" s="305"/>
      <c r="AV188" s="305"/>
      <c r="AW188" s="305"/>
    </row>
    <row r="189" spans="1:50" ht="15" customHeight="1">
      <c r="A189" s="793"/>
      <c r="B189" s="793"/>
      <c r="C189" s="793"/>
      <c r="D189" s="348"/>
      <c r="E189" s="348"/>
      <c r="F189" s="346"/>
      <c r="G189" s="348"/>
      <c r="H189" s="348"/>
      <c r="I189" s="179"/>
      <c r="J189" s="85"/>
      <c r="K189" s="179"/>
      <c r="L189" s="326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736"/>
      <c r="AM189" s="305"/>
      <c r="AN189" s="305"/>
      <c r="AO189" s="316"/>
      <c r="AP189" s="316"/>
      <c r="AQ189" s="316"/>
      <c r="AR189" s="316"/>
      <c r="AS189" s="316"/>
      <c r="AT189" s="305"/>
      <c r="AU189" s="305"/>
      <c r="AV189" s="305"/>
      <c r="AW189" s="305"/>
    </row>
    <row r="190" spans="1:50" ht="15" customHeight="1">
      <c r="A190" s="793"/>
      <c r="B190" s="793"/>
      <c r="C190" s="348"/>
      <c r="D190" s="348"/>
      <c r="E190" s="348"/>
      <c r="F190" s="346"/>
      <c r="G190" s="348"/>
      <c r="H190" s="348"/>
      <c r="I190" s="179"/>
      <c r="J190" s="85"/>
      <c r="K190" s="179"/>
      <c r="L190" s="111"/>
      <c r="M190" s="161" t="s">
        <v>401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60"/>
      <c r="AH190" s="162"/>
      <c r="AI190" s="196"/>
      <c r="AJ190" s="161"/>
      <c r="AK190" s="197"/>
      <c r="AL190" s="18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</row>
    <row r="191" spans="1:50" ht="15" customHeight="1">
      <c r="A191" s="793"/>
      <c r="B191" s="348"/>
      <c r="C191" s="348"/>
      <c r="D191" s="348"/>
      <c r="E191" s="348"/>
      <c r="F191" s="346"/>
      <c r="G191" s="348"/>
      <c r="H191" s="348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60"/>
      <c r="AH191" s="162"/>
      <c r="AI191" s="196"/>
      <c r="AJ191" s="161"/>
      <c r="AK191" s="197"/>
      <c r="AL191" s="18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60"/>
      <c r="AH192" s="162"/>
      <c r="AI192" s="196"/>
      <c r="AJ192" s="161"/>
      <c r="AK192" s="197"/>
      <c r="AL192" s="18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50"/>
      <c r="U196" s="113"/>
      <c r="V196" s="179"/>
      <c r="W196" s="179"/>
      <c r="X196" s="179"/>
      <c r="Y196" s="350"/>
      <c r="Z196" s="179"/>
      <c r="AA196" s="179"/>
      <c r="AB196" s="179"/>
      <c r="AC196" s="328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5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5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5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783" t="s">
        <v>88</v>
      </c>
      <c r="R200" s="840"/>
      <c r="S200" s="801">
        <v>1</v>
      </c>
      <c r="T200" s="839"/>
      <c r="U200" s="783" t="s">
        <v>87</v>
      </c>
      <c r="V200" s="794"/>
      <c r="W200" s="801">
        <v>1</v>
      </c>
      <c r="X200" s="838"/>
      <c r="Y200" s="783" t="s">
        <v>87</v>
      </c>
      <c r="Z200" s="190"/>
      <c r="AA200" s="112">
        <v>1</v>
      </c>
      <c r="AB200" s="328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783"/>
      <c r="R201" s="840"/>
      <c r="S201" s="801"/>
      <c r="T201" s="839"/>
      <c r="U201" s="783"/>
      <c r="V201" s="794"/>
      <c r="W201" s="801"/>
      <c r="X201" s="838"/>
      <c r="Y201" s="783"/>
      <c r="Z201" s="429"/>
      <c r="AA201" s="209"/>
      <c r="AB201" s="114" t="s">
        <v>410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783"/>
      <c r="R202" s="840"/>
      <c r="S202" s="801"/>
      <c r="T202" s="839"/>
      <c r="U202" s="783"/>
      <c r="V202" s="431"/>
      <c r="W202" s="176"/>
      <c r="X202" s="209" t="s">
        <v>409</v>
      </c>
      <c r="Y202" s="258"/>
      <c r="Z202" s="258"/>
      <c r="AA202" s="258"/>
      <c r="AB202" s="553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783"/>
      <c r="R203" s="263"/>
      <c r="S203" s="263"/>
      <c r="T203" s="262"/>
      <c r="U203" s="258"/>
      <c r="V203" s="258"/>
      <c r="W203" s="258"/>
      <c r="X203" s="258"/>
      <c r="Y203" s="258"/>
      <c r="Z203" s="258"/>
      <c r="AA203" s="258"/>
      <c r="AB203" s="553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2" t="s">
        <v>53</v>
      </c>
      <c r="B244" s="139" t="s">
        <v>256</v>
      </c>
      <c r="C244" s="140"/>
      <c r="D244" s="142"/>
      <c r="E244" s="592"/>
      <c r="F244" s="435" t="s">
        <v>256</v>
      </c>
      <c r="G244" s="435" t="s">
        <v>256</v>
      </c>
      <c r="H244" s="435" t="s">
        <v>256</v>
      </c>
      <c r="I244" s="438"/>
      <c r="J244" s="436"/>
      <c r="K244" s="437"/>
      <c r="M244" s="597" t="str">
        <f>IF(ISERROR(INDEX(kind_of_nameforms,MATCH(E244,kind_of_forms,0),1)),"",INDEX(kind_of_nameforms,MATCH(E244,kind_of_forms,0),1))</f>
        <v/>
      </c>
    </row>
    <row r="247" spans="1:83" s="384" customFormat="1" ht="15">
      <c r="A247" s="33" t="s">
        <v>450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3"/>
      <c r="V247" s="33"/>
      <c r="W247" s="33"/>
    </row>
    <row r="248" spans="1:83" s="384" customFormat="1" ht="15">
      <c r="D248" s="481"/>
      <c r="E248" s="481"/>
      <c r="F248" s="481"/>
      <c r="G248" s="481"/>
      <c r="H248" s="481"/>
      <c r="I248" s="481"/>
      <c r="J248" s="481"/>
      <c r="K248" s="481"/>
      <c r="L248" s="481"/>
      <c r="U248" s="385"/>
    </row>
    <row r="249" spans="1:83" s="388" customFormat="1" ht="15" customHeight="1">
      <c r="A249" s="89"/>
      <c r="B249" s="248" t="s">
        <v>451</v>
      </c>
      <c r="C249" s="875"/>
      <c r="D249" s="719">
        <v>1</v>
      </c>
      <c r="E249" s="773"/>
      <c r="F249" s="475"/>
      <c r="G249" s="250">
        <v>0</v>
      </c>
      <c r="H249" s="480"/>
      <c r="I249" s="373"/>
      <c r="J249" s="518" t="s">
        <v>556</v>
      </c>
      <c r="K249" s="176"/>
      <c r="L249" s="389"/>
      <c r="M249" s="315">
        <f>mergeValue(H249)</f>
        <v>0</v>
      </c>
      <c r="N249" s="296"/>
      <c r="O249" s="296"/>
      <c r="P249" s="315" t="str">
        <f>IF(ISERROR(MATCH(Q249,MODesc,0)),"n","y")</f>
        <v>n</v>
      </c>
      <c r="Q249" s="296"/>
      <c r="R249" s="315" t="str">
        <f>K249&amp;"("&amp;L249&amp;")"</f>
        <v>()</v>
      </c>
      <c r="S249" s="248"/>
      <c r="T249" s="248"/>
      <c r="U249" s="371"/>
      <c r="V249" s="248"/>
      <c r="W249" s="248"/>
      <c r="X249" s="248"/>
      <c r="Y249" s="387"/>
      <c r="Z249" s="387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87"/>
      <c r="BW249" s="387"/>
      <c r="BX249" s="387"/>
      <c r="BY249" s="387"/>
      <c r="BZ249" s="387"/>
      <c r="CA249" s="387"/>
      <c r="CB249" s="387"/>
      <c r="CC249" s="387"/>
      <c r="CD249" s="387"/>
      <c r="CE249" s="387"/>
    </row>
    <row r="250" spans="1:83" s="388" customFormat="1" ht="15" customHeight="1">
      <c r="A250" s="89"/>
      <c r="B250" s="89"/>
      <c r="C250" s="875"/>
      <c r="D250" s="719"/>
      <c r="E250" s="773"/>
      <c r="F250" s="373"/>
      <c r="G250" s="374"/>
      <c r="H250" s="176" t="s">
        <v>449</v>
      </c>
      <c r="I250" s="374"/>
      <c r="J250" s="374"/>
      <c r="K250" s="390"/>
      <c r="L250" s="389"/>
      <c r="M250" s="296"/>
      <c r="N250" s="296"/>
      <c r="O250" s="296"/>
      <c r="P250" s="296"/>
      <c r="Q250" s="315"/>
      <c r="R250" s="296"/>
      <c r="S250" s="248"/>
      <c r="T250" s="248"/>
      <c r="U250" s="371"/>
      <c r="V250" s="248"/>
      <c r="W250" s="248"/>
      <c r="X250" s="248"/>
      <c r="Y250" s="387"/>
      <c r="Z250" s="387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87"/>
      <c r="BW250" s="387"/>
      <c r="BX250" s="387"/>
      <c r="BY250" s="387"/>
      <c r="BZ250" s="387"/>
      <c r="CA250" s="387"/>
      <c r="CB250" s="387"/>
      <c r="CC250" s="387"/>
      <c r="CD250" s="387"/>
      <c r="CE250" s="387"/>
    </row>
    <row r="251" spans="1:83" s="384" customFormat="1" ht="15">
      <c r="Q251" s="391"/>
      <c r="U251" s="385"/>
    </row>
    <row r="252" spans="1:83" s="384" customFormat="1" ht="15">
      <c r="A252" s="33" t="s">
        <v>452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92"/>
      <c r="R252" s="33"/>
      <c r="S252" s="33"/>
      <c r="T252" s="33"/>
      <c r="U252" s="383"/>
      <c r="V252" s="33"/>
      <c r="W252" s="33"/>
    </row>
    <row r="253" spans="1:83" s="384" customFormat="1" ht="15">
      <c r="F253" s="481"/>
      <c r="G253" s="481"/>
      <c r="H253" s="481"/>
      <c r="I253" s="481"/>
      <c r="J253" s="481"/>
      <c r="K253" s="481"/>
      <c r="L253" s="481"/>
      <c r="Q253" s="391"/>
      <c r="U253" s="385"/>
    </row>
    <row r="254" spans="1:83" s="388" customFormat="1" ht="15" customHeight="1">
      <c r="A254" s="89"/>
      <c r="B254" s="248" t="s">
        <v>451</v>
      </c>
      <c r="C254" s="876"/>
      <c r="D254" s="372"/>
      <c r="E254" s="599"/>
      <c r="F254" s="869"/>
      <c r="G254" s="719">
        <v>0</v>
      </c>
      <c r="H254" s="874"/>
      <c r="I254" s="373"/>
      <c r="J254" s="518" t="s">
        <v>556</v>
      </c>
      <c r="K254" s="176"/>
      <c r="L254" s="389"/>
      <c r="M254" s="315">
        <f>mergeValue(H254)</f>
        <v>0</v>
      </c>
      <c r="N254" s="296"/>
      <c r="O254" s="296"/>
      <c r="P254" s="296"/>
      <c r="Q254" s="296"/>
      <c r="R254" s="315" t="str">
        <f>K254&amp;"("&amp;L254&amp;")"</f>
        <v>()</v>
      </c>
      <c r="S254" s="248"/>
      <c r="T254" s="248"/>
      <c r="U254" s="371"/>
      <c r="V254" s="248"/>
      <c r="W254" s="248"/>
      <c r="X254" s="248"/>
      <c r="Y254" s="387"/>
      <c r="Z254" s="387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  <c r="AR254" s="348"/>
      <c r="AS254" s="348"/>
      <c r="AT254" s="348"/>
      <c r="AU254" s="348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  <c r="BR254" s="348"/>
      <c r="BS254" s="348"/>
      <c r="BT254" s="348"/>
      <c r="BU254" s="348"/>
      <c r="BV254" s="387"/>
      <c r="BW254" s="387"/>
      <c r="BX254" s="387"/>
      <c r="BY254" s="387"/>
      <c r="BZ254" s="387"/>
      <c r="CA254" s="387"/>
      <c r="CB254" s="387"/>
      <c r="CC254" s="387"/>
      <c r="CD254" s="387"/>
      <c r="CE254" s="387"/>
    </row>
    <row r="255" spans="1:83" s="388" customFormat="1" ht="15" customHeight="1">
      <c r="A255" s="89"/>
      <c r="B255" s="89"/>
      <c r="C255" s="876"/>
      <c r="D255" s="372"/>
      <c r="E255" s="599"/>
      <c r="F255" s="869"/>
      <c r="G255" s="719"/>
      <c r="H255" s="874"/>
      <c r="I255" s="374"/>
      <c r="J255" s="374"/>
      <c r="K255" s="176" t="s">
        <v>4</v>
      </c>
      <c r="L255" s="389"/>
      <c r="M255" s="296"/>
      <c r="N255" s="296"/>
      <c r="O255" s="296"/>
      <c r="P255" s="296"/>
      <c r="Q255" s="315"/>
      <c r="R255" s="296"/>
      <c r="S255" s="248"/>
      <c r="T255" s="248"/>
      <c r="U255" s="371"/>
      <c r="V255" s="248"/>
      <c r="W255" s="248"/>
      <c r="X255" s="248"/>
      <c r="Y255" s="387"/>
      <c r="Z255" s="387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  <c r="BR255" s="348"/>
      <c r="BS255" s="348"/>
      <c r="BT255" s="348"/>
      <c r="BU255" s="348"/>
      <c r="BV255" s="387"/>
      <c r="BW255" s="387"/>
      <c r="BX255" s="387"/>
      <c r="BY255" s="387"/>
      <c r="BZ255" s="387"/>
      <c r="CA255" s="387"/>
      <c r="CB255" s="387"/>
      <c r="CC255" s="387"/>
      <c r="CD255" s="387"/>
      <c r="CE255" s="387"/>
    </row>
    <row r="256" spans="1:83" s="384" customFormat="1" ht="15">
      <c r="Q256" s="391"/>
      <c r="U256" s="385"/>
    </row>
    <row r="257" spans="1:83" s="384" customFormat="1" ht="15">
      <c r="A257" s="33" t="s">
        <v>453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92"/>
      <c r="R257" s="33"/>
      <c r="S257" s="33"/>
      <c r="T257" s="33"/>
      <c r="U257" s="383"/>
      <c r="V257" s="33"/>
      <c r="W257" s="33"/>
    </row>
    <row r="258" spans="1:83" s="384" customFormat="1" ht="15">
      <c r="Q258" s="391"/>
      <c r="U258" s="385"/>
    </row>
    <row r="259" spans="1:83" s="388" customFormat="1" ht="15" customHeight="1">
      <c r="A259" s="89"/>
      <c r="B259" s="248" t="s">
        <v>451</v>
      </c>
      <c r="C259" s="522"/>
      <c r="D259" s="384"/>
      <c r="E259" s="600"/>
      <c r="F259" s="384"/>
      <c r="G259" s="384"/>
      <c r="H259" s="384"/>
      <c r="I259" s="329"/>
      <c r="J259" s="250">
        <v>0</v>
      </c>
      <c r="K259" s="521"/>
      <c r="L259" s="370"/>
      <c r="M259" s="315">
        <f>mergeValue(H259)</f>
        <v>0</v>
      </c>
      <c r="N259" s="296"/>
      <c r="O259" s="296"/>
      <c r="P259" s="296"/>
      <c r="Q259" s="296"/>
      <c r="R259" s="315" t="str">
        <f>K259&amp;" ("&amp;L259&amp;")"</f>
        <v xml:space="preserve"> ()</v>
      </c>
      <c r="S259" s="248"/>
      <c r="T259" s="248"/>
      <c r="U259" s="371"/>
      <c r="V259" s="248"/>
      <c r="W259" s="248"/>
      <c r="X259" s="248"/>
      <c r="Y259" s="387"/>
      <c r="Z259" s="387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</row>
    <row r="261" spans="1:83" ht="11.25"/>
    <row r="262" spans="1:83" s="33" customFormat="1" ht="11.25">
      <c r="A262" s="33" t="s">
        <v>637</v>
      </c>
    </row>
    <row r="263" spans="1:83" ht="11.25"/>
    <row r="264" spans="1:83" s="34" customFormat="1" ht="19.5" customHeight="1">
      <c r="A264" s="97"/>
      <c r="B264" s="248"/>
      <c r="C264" s="86"/>
      <c r="D264" s="249"/>
      <c r="E264" s="415"/>
      <c r="F264" s="537"/>
      <c r="G264" s="436"/>
      <c r="H264" s="416"/>
      <c r="I264" s="315"/>
      <c r="J264" s="315"/>
    </row>
    <row r="265" spans="1:83" ht="11.25"/>
    <row r="266" spans="1:83" ht="11.25"/>
    <row r="267" spans="1:83" s="33" customFormat="1" ht="11.25">
      <c r="A267" s="33" t="s">
        <v>669</v>
      </c>
    </row>
    <row r="268" spans="1:83" ht="11.25"/>
    <row r="269" spans="1:83" s="34" customFormat="1" ht="20.100000000000001" customHeight="1">
      <c r="A269" s="410"/>
      <c r="B269" s="248"/>
      <c r="C269" s="86"/>
      <c r="D269" s="748"/>
      <c r="E269" s="749"/>
      <c r="F269" s="750"/>
      <c r="G269" s="417"/>
      <c r="H269" s="554"/>
      <c r="I269" s="554"/>
      <c r="J269" s="537"/>
      <c r="K269" s="417" t="s">
        <v>500</v>
      </c>
      <c r="L269" s="736" t="s">
        <v>649</v>
      </c>
      <c r="M269" s="612"/>
      <c r="N269" s="315"/>
      <c r="O269" s="315"/>
    </row>
    <row r="270" spans="1:83" s="34" customFormat="1" ht="20.100000000000001" customHeight="1">
      <c r="A270" s="410"/>
      <c r="B270" s="248"/>
      <c r="C270" s="86"/>
      <c r="D270" s="748"/>
      <c r="E270" s="749"/>
      <c r="F270" s="750"/>
      <c r="G270" s="116"/>
      <c r="H270" s="609" t="s">
        <v>278</v>
      </c>
      <c r="I270" s="421"/>
      <c r="J270" s="421"/>
      <c r="K270" s="419"/>
      <c r="L270" s="736"/>
      <c r="M270" s="612"/>
      <c r="N270" s="315"/>
      <c r="O270" s="315"/>
    </row>
    <row r="271" spans="1:83" ht="11.25"/>
    <row r="272" spans="1:83" ht="11.25"/>
    <row r="273" spans="1:15" s="33" customFormat="1" ht="11.25">
      <c r="A273" s="33" t="s">
        <v>685</v>
      </c>
    </row>
    <row r="274" spans="1:15" ht="11.25"/>
    <row r="275" spans="1:15" s="34" customFormat="1" ht="20.100000000000001" customHeight="1">
      <c r="A275" s="410"/>
      <c r="B275" s="248"/>
      <c r="C275" s="86"/>
      <c r="D275" s="748"/>
      <c r="E275" s="749"/>
      <c r="F275" s="750"/>
      <c r="G275" s="417"/>
      <c r="H275" s="554"/>
      <c r="I275" s="554"/>
      <c r="J275" s="671"/>
      <c r="K275" s="417" t="s">
        <v>500</v>
      </c>
      <c r="L275" s="736" t="s">
        <v>649</v>
      </c>
      <c r="M275" s="612"/>
      <c r="N275" s="315"/>
      <c r="O275" s="315"/>
    </row>
    <row r="276" spans="1:15" s="34" customFormat="1" ht="20.100000000000001" customHeight="1">
      <c r="A276" s="410"/>
      <c r="B276" s="248"/>
      <c r="C276" s="86"/>
      <c r="D276" s="748"/>
      <c r="E276" s="749"/>
      <c r="F276" s="750"/>
      <c r="G276" s="116"/>
      <c r="H276" s="609" t="s">
        <v>278</v>
      </c>
      <c r="I276" s="421"/>
      <c r="J276" s="421"/>
      <c r="K276" s="419"/>
      <c r="L276" s="736"/>
      <c r="M276" s="612"/>
      <c r="N276" s="315"/>
      <c r="O276" s="315"/>
    </row>
    <row r="277" spans="1:15" ht="11.25"/>
    <row r="278" spans="1:15" ht="11.25"/>
    <row r="279" spans="1:15" s="33" customFormat="1" ht="11.25">
      <c r="A279" s="33" t="s">
        <v>670</v>
      </c>
    </row>
    <row r="280" spans="1:15" ht="11.25"/>
    <row r="281" spans="1:15" s="34" customFormat="1" ht="20.100000000000001" customHeight="1">
      <c r="A281" s="410"/>
      <c r="B281" s="248"/>
      <c r="C281" s="86"/>
      <c r="D281" s="613"/>
      <c r="E281" s="627"/>
      <c r="F281" s="628"/>
      <c r="G281" s="417"/>
      <c r="H281" s="554"/>
      <c r="I281" s="554"/>
      <c r="J281" s="537"/>
      <c r="K281" s="417" t="s">
        <v>500</v>
      </c>
      <c r="L281" s="608"/>
      <c r="M281" s="612"/>
      <c r="N281" s="315"/>
      <c r="O281" s="315"/>
    </row>
    <row r="282" spans="1:15" ht="11.25"/>
    <row r="283" spans="1:15" ht="11.25"/>
    <row r="284" spans="1:15" s="33" customFormat="1" ht="11.25">
      <c r="A284" s="33" t="s">
        <v>676</v>
      </c>
    </row>
    <row r="285" spans="1:15" ht="11.25"/>
    <row r="286" spans="1:15" s="34" customFormat="1" ht="20.100000000000001" customHeight="1">
      <c r="A286" s="410"/>
      <c r="B286" s="248"/>
      <c r="C286" s="86"/>
      <c r="D286" s="625"/>
      <c r="E286" s="627"/>
      <c r="F286" s="628"/>
      <c r="G286" s="417"/>
      <c r="H286" s="554"/>
      <c r="I286" s="554"/>
      <c r="J286" s="671"/>
      <c r="K286" s="417" t="s">
        <v>500</v>
      </c>
      <c r="L286" s="624"/>
      <c r="M286" s="612"/>
      <c r="N286" s="315"/>
      <c r="O286" s="315"/>
    </row>
    <row r="289" spans="1:20" s="33" customFormat="1" ht="17.100000000000001" customHeight="1">
      <c r="A289" s="33" t="s">
        <v>541</v>
      </c>
    </row>
    <row r="291" spans="1:20" s="253" customFormat="1" ht="409.5">
      <c r="A291" s="735">
        <v>1</v>
      </c>
      <c r="B291" s="317"/>
      <c r="C291" s="317"/>
      <c r="D291" s="317"/>
      <c r="F291" s="457" t="str">
        <f>"2." &amp;mergeValue(A291)</f>
        <v>2.1</v>
      </c>
      <c r="G291" s="538" t="s">
        <v>528</v>
      </c>
      <c r="H291" s="441"/>
      <c r="I291" s="284" t="s">
        <v>628</v>
      </c>
      <c r="J291" s="456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</row>
    <row r="292" spans="1:20" s="253" customFormat="1" ht="90">
      <c r="A292" s="735"/>
      <c r="B292" s="317"/>
      <c r="C292" s="317"/>
      <c r="D292" s="317"/>
      <c r="F292" s="457" t="str">
        <f>"3." &amp;mergeValue(A292)</f>
        <v>3.1</v>
      </c>
      <c r="G292" s="538" t="s">
        <v>529</v>
      </c>
      <c r="H292" s="441"/>
      <c r="I292" s="284" t="s">
        <v>626</v>
      </c>
      <c r="J292" s="456"/>
      <c r="K292" s="317"/>
      <c r="L292" s="317"/>
      <c r="M292" s="317"/>
      <c r="N292" s="317"/>
      <c r="O292" s="317"/>
      <c r="P292" s="317"/>
      <c r="Q292" s="317"/>
      <c r="R292" s="317"/>
      <c r="S292" s="317"/>
      <c r="T292" s="317"/>
    </row>
    <row r="293" spans="1:20" s="253" customFormat="1" ht="45">
      <c r="A293" s="735"/>
      <c r="B293" s="317"/>
      <c r="C293" s="317"/>
      <c r="D293" s="317"/>
      <c r="F293" s="457" t="str">
        <f>"4."&amp;mergeValue(A293)</f>
        <v>4.1</v>
      </c>
      <c r="G293" s="538" t="s">
        <v>530</v>
      </c>
      <c r="H293" s="442" t="s">
        <v>500</v>
      </c>
      <c r="I293" s="284"/>
      <c r="J293" s="456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</row>
    <row r="294" spans="1:20" s="253" customFormat="1" ht="101.25">
      <c r="A294" s="735"/>
      <c r="B294" s="735">
        <v>1</v>
      </c>
      <c r="C294" s="464"/>
      <c r="D294" s="464"/>
      <c r="F294" s="457" t="str">
        <f>"4."&amp;mergeValue(A294) &amp;"."&amp;mergeValue(B294)</f>
        <v>4.1.1</v>
      </c>
      <c r="G294" s="448" t="s">
        <v>630</v>
      </c>
      <c r="H294" s="441" t="str">
        <f>IF(region_name="","",region_name)</f>
        <v>Нижегородская область</v>
      </c>
      <c r="I294" s="284" t="s">
        <v>533</v>
      </c>
      <c r="J294" s="456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</row>
    <row r="295" spans="1:20" s="253" customFormat="1" ht="191.25">
      <c r="A295" s="735"/>
      <c r="B295" s="735"/>
      <c r="C295" s="735">
        <v>1</v>
      </c>
      <c r="D295" s="464"/>
      <c r="F295" s="457" t="str">
        <f>"4."&amp;mergeValue(A295) &amp;"."&amp;mergeValue(B295)&amp;"."&amp;mergeValue(C295)</f>
        <v>4.1.1.1</v>
      </c>
      <c r="G295" s="463" t="s">
        <v>531</v>
      </c>
      <c r="H295" s="441"/>
      <c r="I295" s="284" t="s">
        <v>534</v>
      </c>
      <c r="J295" s="456"/>
      <c r="K295" s="317"/>
      <c r="L295" s="317"/>
      <c r="M295" s="317"/>
      <c r="N295" s="317"/>
      <c r="O295" s="317"/>
      <c r="P295" s="317"/>
      <c r="Q295" s="317"/>
      <c r="R295" s="317"/>
      <c r="S295" s="317"/>
      <c r="T295" s="317"/>
    </row>
    <row r="296" spans="1:20" s="253" customFormat="1" ht="33.75" customHeight="1">
      <c r="A296" s="735"/>
      <c r="B296" s="735"/>
      <c r="C296" s="735"/>
      <c r="D296" s="464">
        <v>1</v>
      </c>
      <c r="F296" s="457" t="str">
        <f>"4."&amp;mergeValue(A296) &amp;"."&amp;mergeValue(B296)&amp;"."&amp;mergeValue(C296)&amp;"."&amp;mergeValue(D296)</f>
        <v>4.1.1.1.1</v>
      </c>
      <c r="G296" s="541" t="s">
        <v>532</v>
      </c>
      <c r="H296" s="441"/>
      <c r="I296" s="736" t="s">
        <v>629</v>
      </c>
      <c r="J296" s="456"/>
      <c r="K296" s="317"/>
      <c r="L296" s="317"/>
      <c r="M296" s="317"/>
      <c r="N296" s="317"/>
      <c r="O296" s="317"/>
      <c r="P296" s="317"/>
      <c r="Q296" s="317"/>
      <c r="R296" s="317"/>
      <c r="S296" s="317"/>
      <c r="T296" s="317"/>
    </row>
    <row r="297" spans="1:20" s="253" customFormat="1" ht="18.75">
      <c r="A297" s="735"/>
      <c r="B297" s="735"/>
      <c r="C297" s="735"/>
      <c r="D297" s="464"/>
      <c r="F297" s="545"/>
      <c r="G297" s="546" t="s">
        <v>4</v>
      </c>
      <c r="H297" s="547"/>
      <c r="I297" s="736"/>
      <c r="J297" s="456"/>
      <c r="K297" s="317"/>
      <c r="L297" s="317"/>
      <c r="M297" s="317"/>
      <c r="N297" s="317"/>
      <c r="O297" s="317"/>
      <c r="P297" s="317"/>
      <c r="Q297" s="317"/>
      <c r="R297" s="317"/>
      <c r="S297" s="317"/>
      <c r="T297" s="317"/>
    </row>
    <row r="298" spans="1:20" s="253" customFormat="1" ht="18.75">
      <c r="A298" s="735"/>
      <c r="B298" s="735"/>
      <c r="C298" s="464"/>
      <c r="D298" s="464"/>
      <c r="F298" s="460"/>
      <c r="G298" s="161" t="s">
        <v>449</v>
      </c>
      <c r="H298" s="461"/>
      <c r="I298" s="462"/>
      <c r="J298" s="456"/>
      <c r="K298" s="317"/>
      <c r="L298" s="317"/>
      <c r="M298" s="317"/>
      <c r="N298" s="317"/>
      <c r="O298" s="317"/>
      <c r="P298" s="317"/>
      <c r="Q298" s="317"/>
      <c r="R298" s="317"/>
      <c r="S298" s="317"/>
      <c r="T298" s="317"/>
    </row>
    <row r="299" spans="1:20" s="253" customFormat="1" ht="18.75">
      <c r="A299" s="735"/>
      <c r="B299" s="317"/>
      <c r="C299" s="317"/>
      <c r="D299" s="317"/>
      <c r="F299" s="460"/>
      <c r="G299" s="176" t="s">
        <v>540</v>
      </c>
      <c r="H299" s="461"/>
      <c r="I299" s="462"/>
      <c r="J299" s="456"/>
      <c r="K299" s="317"/>
      <c r="L299" s="317"/>
      <c r="M299" s="317"/>
      <c r="N299" s="317"/>
      <c r="O299" s="317"/>
      <c r="P299" s="317"/>
      <c r="Q299" s="317"/>
      <c r="R299" s="317"/>
      <c r="S299" s="317"/>
      <c r="T299" s="317"/>
    </row>
    <row r="300" spans="1:20" s="253" customFormat="1" ht="18.75">
      <c r="A300" s="317"/>
      <c r="B300" s="317"/>
      <c r="C300" s="317"/>
      <c r="D300" s="317"/>
      <c r="F300" s="460"/>
      <c r="G300" s="209" t="s">
        <v>539</v>
      </c>
      <c r="H300" s="461"/>
      <c r="I300" s="462"/>
      <c r="J300" s="456"/>
      <c r="K300" s="317"/>
      <c r="L300" s="317"/>
      <c r="M300" s="317"/>
      <c r="N300" s="317"/>
      <c r="O300" s="317"/>
      <c r="P300" s="317"/>
      <c r="Q300" s="317"/>
      <c r="R300" s="317"/>
      <c r="S300" s="317"/>
      <c r="T300" s="317"/>
    </row>
  </sheetData>
  <sheetProtection formatColumns="0" formatRows="0"/>
  <dataConsolidate/>
  <mergeCells count="231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</mergeCells>
  <phoneticPr fontId="8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  <dataValidation type="decimal" allowBlank="1" showErrorMessage="1" errorTitle="Ошибка" error="Допускается ввод только действительных чисел!" sqref="O50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537</v>
      </c>
    </row>
    <row r="3" spans="2:4" ht="67.5">
      <c r="B3" s="52" t="s">
        <v>431</v>
      </c>
    </row>
    <row r="4" spans="2:4" ht="33.75">
      <c r="B4" s="52" t="s">
        <v>689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538</v>
      </c>
    </row>
    <row r="10" spans="2:4" ht="56.25">
      <c r="B10" s="52" t="s">
        <v>688</v>
      </c>
    </row>
    <row r="11" spans="2:4" ht="12.75">
      <c r="B11" s="332" t="s">
        <v>427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4" t="s">
        <v>378</v>
      </c>
    </row>
    <row r="26" spans="1:2">
      <c r="B26" s="50" t="s">
        <v>334</v>
      </c>
    </row>
    <row r="27" spans="1:2" ht="22.5">
      <c r="B27" s="333" t="s">
        <v>510</v>
      </c>
    </row>
    <row r="28" spans="1:2">
      <c r="B28" s="333" t="s">
        <v>509</v>
      </c>
    </row>
    <row r="29" spans="1:2">
      <c r="B29" s="428" t="s">
        <v>428</v>
      </c>
    </row>
    <row r="30" spans="1:2" ht="22.5">
      <c r="B30" s="333" t="s">
        <v>429</v>
      </c>
    </row>
    <row r="32" spans="1:2">
      <c r="A32" s="404"/>
      <c r="B32" s="405" t="s">
        <v>483</v>
      </c>
    </row>
    <row r="33" spans="1:2" ht="14.25">
      <c r="A33" s="406">
        <v>1</v>
      </c>
      <c r="B33" s="407" t="s">
        <v>484</v>
      </c>
    </row>
    <row r="34" spans="1:2" ht="14.25">
      <c r="A34" s="406">
        <v>2</v>
      </c>
      <c r="B34" s="407" t="s">
        <v>485</v>
      </c>
    </row>
    <row r="35" spans="1:2">
      <c r="B35" s="405" t="s">
        <v>486</v>
      </c>
    </row>
    <row r="36" spans="1:2">
      <c r="B36" s="407" t="s">
        <v>487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5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5" hidden="1" customWidth="1"/>
    <col min="14" max="16" width="9.140625" style="315" hidden="1" customWidth="1"/>
    <col min="17" max="17" width="25.7109375" style="483" hidden="1" customWidth="1"/>
    <col min="18" max="18" width="14.42578125" style="315" hidden="1" customWidth="1"/>
    <col min="19" max="22" width="9.140625" style="479"/>
    <col min="23" max="16384" width="9.140625" style="34"/>
  </cols>
  <sheetData>
    <row r="1" spans="1:256" s="296" customFormat="1" ht="16.5" hidden="1" customHeight="1">
      <c r="C1" s="474"/>
      <c r="H1" s="474"/>
      <c r="I1" s="474"/>
      <c r="J1" s="474"/>
      <c r="K1" s="474" t="s">
        <v>552</v>
      </c>
      <c r="L1" s="484" t="s">
        <v>447</v>
      </c>
      <c r="M1" s="519" t="s">
        <v>551</v>
      </c>
      <c r="N1" s="519"/>
      <c r="O1" s="519"/>
      <c r="P1" s="519"/>
      <c r="Q1" s="520"/>
      <c r="R1" s="519"/>
      <c r="S1" s="519"/>
      <c r="T1" s="519"/>
      <c r="U1" s="519"/>
      <c r="V1" s="519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  <c r="FK1" s="484"/>
      <c r="FL1" s="484"/>
      <c r="FM1" s="484"/>
      <c r="FN1" s="484"/>
      <c r="FO1" s="484"/>
      <c r="FP1" s="484"/>
      <c r="FQ1" s="484"/>
      <c r="FR1" s="484"/>
      <c r="FS1" s="484"/>
      <c r="FT1" s="484"/>
      <c r="FU1" s="484"/>
      <c r="FV1" s="484"/>
      <c r="FW1" s="484"/>
      <c r="FX1" s="484"/>
      <c r="FY1" s="484"/>
      <c r="FZ1" s="484"/>
      <c r="GA1" s="484"/>
      <c r="GB1" s="484"/>
      <c r="GC1" s="484"/>
      <c r="GD1" s="484"/>
      <c r="GE1" s="484"/>
      <c r="GF1" s="484"/>
      <c r="GG1" s="484"/>
      <c r="GH1" s="484"/>
      <c r="GI1" s="484"/>
      <c r="GJ1" s="484"/>
      <c r="GK1" s="484"/>
      <c r="GL1" s="484"/>
      <c r="GM1" s="484"/>
      <c r="GN1" s="484"/>
      <c r="GO1" s="484"/>
      <c r="GP1" s="484"/>
      <c r="GQ1" s="484"/>
      <c r="GR1" s="484"/>
      <c r="GS1" s="484"/>
      <c r="GT1" s="484"/>
      <c r="GU1" s="484"/>
      <c r="GV1" s="484"/>
      <c r="GW1" s="484"/>
      <c r="GX1" s="484"/>
      <c r="GY1" s="484"/>
      <c r="GZ1" s="484"/>
      <c r="HA1" s="484"/>
      <c r="HB1" s="484"/>
      <c r="HC1" s="484"/>
      <c r="HD1" s="484"/>
      <c r="HE1" s="484"/>
      <c r="HF1" s="484"/>
      <c r="HG1" s="484"/>
      <c r="HH1" s="484"/>
      <c r="HI1" s="484"/>
      <c r="HJ1" s="484"/>
      <c r="HK1" s="484"/>
      <c r="HL1" s="484"/>
      <c r="HM1" s="484"/>
      <c r="HN1" s="484"/>
      <c r="HO1" s="484"/>
      <c r="HP1" s="484"/>
      <c r="HQ1" s="484"/>
      <c r="HR1" s="484"/>
      <c r="HS1" s="484"/>
      <c r="HT1" s="484"/>
      <c r="HU1" s="484"/>
      <c r="HV1" s="484"/>
      <c r="HW1" s="484"/>
      <c r="HX1" s="484"/>
      <c r="HY1" s="484"/>
      <c r="HZ1" s="484"/>
      <c r="IA1" s="484"/>
      <c r="IB1" s="484"/>
      <c r="IC1" s="484"/>
      <c r="ID1" s="484"/>
      <c r="IE1" s="484"/>
      <c r="IF1" s="484"/>
      <c r="IG1" s="484"/>
      <c r="IH1" s="484"/>
      <c r="II1" s="484"/>
      <c r="IJ1" s="484"/>
      <c r="IK1" s="484"/>
      <c r="IL1" s="484"/>
      <c r="IM1" s="484"/>
      <c r="IN1" s="484"/>
      <c r="IO1" s="484"/>
      <c r="IP1" s="484"/>
      <c r="IQ1" s="484"/>
      <c r="IR1" s="484"/>
      <c r="IS1" s="484"/>
      <c r="IT1" s="484"/>
      <c r="IU1" s="484"/>
      <c r="IV1" s="484"/>
    </row>
    <row r="2" spans="1:256" s="488" customFormat="1" ht="16.5" hidden="1" customHeight="1">
      <c r="A2" s="485"/>
      <c r="B2" s="485"/>
      <c r="C2" s="486"/>
      <c r="D2" s="485"/>
      <c r="E2" s="485"/>
      <c r="F2" s="485"/>
      <c r="G2" s="485"/>
      <c r="H2" s="485"/>
      <c r="I2" s="485"/>
      <c r="J2" s="485"/>
      <c r="K2" s="485"/>
      <c r="L2" s="485"/>
      <c r="M2" s="519"/>
      <c r="N2" s="519"/>
      <c r="O2" s="519"/>
      <c r="P2" s="519"/>
      <c r="Q2" s="520"/>
      <c r="R2" s="519"/>
      <c r="S2" s="487"/>
      <c r="T2" s="487"/>
      <c r="U2" s="487"/>
      <c r="V2" s="487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</row>
    <row r="3" spans="1:256" s="130" customFormat="1" ht="3" customHeight="1">
      <c r="A3" s="129"/>
      <c r="B3" s="34"/>
      <c r="C3" s="353"/>
      <c r="D3" s="101"/>
      <c r="E3" s="101"/>
      <c r="F3" s="101"/>
      <c r="G3" s="101"/>
      <c r="H3" s="101"/>
      <c r="I3" s="101"/>
      <c r="J3" s="101"/>
      <c r="K3" s="101"/>
      <c r="L3" s="356"/>
      <c r="M3" s="315"/>
      <c r="N3" s="315"/>
      <c r="O3" s="315"/>
      <c r="P3" s="315"/>
      <c r="Q3" s="483"/>
      <c r="R3" s="315"/>
      <c r="S3" s="479"/>
      <c r="T3" s="479"/>
      <c r="U3" s="479"/>
      <c r="V3" s="479"/>
    </row>
    <row r="4" spans="1:256" s="130" customFormat="1" ht="22.5">
      <c r="A4" s="129"/>
      <c r="B4" s="34"/>
      <c r="C4" s="353"/>
      <c r="D4" s="714" t="s">
        <v>443</v>
      </c>
      <c r="E4" s="715"/>
      <c r="F4" s="715"/>
      <c r="G4" s="715"/>
      <c r="H4" s="716"/>
      <c r="I4" s="577"/>
      <c r="M4" s="315"/>
      <c r="N4" s="315"/>
      <c r="O4" s="315"/>
      <c r="P4" s="315"/>
      <c r="Q4" s="483"/>
      <c r="R4" s="315"/>
      <c r="S4" s="479"/>
      <c r="T4" s="479"/>
      <c r="U4" s="479"/>
      <c r="V4" s="479"/>
    </row>
    <row r="5" spans="1:256" s="130" customFormat="1" ht="3" hidden="1" customHeight="1">
      <c r="A5" s="129"/>
      <c r="B5" s="34"/>
      <c r="C5" s="353"/>
      <c r="D5" s="101"/>
      <c r="E5" s="101"/>
      <c r="F5" s="101"/>
      <c r="G5" s="101"/>
      <c r="H5" s="357"/>
      <c r="I5" s="357"/>
      <c r="J5" s="357"/>
      <c r="K5" s="357"/>
      <c r="L5" s="358"/>
      <c r="M5" s="315"/>
      <c r="N5" s="315"/>
      <c r="O5" s="315"/>
      <c r="P5" s="315"/>
      <c r="Q5" s="483"/>
      <c r="R5" s="315"/>
      <c r="S5" s="479"/>
      <c r="T5" s="479"/>
      <c r="U5" s="479"/>
      <c r="V5" s="479"/>
    </row>
    <row r="6" spans="1:256" s="130" customFormat="1" ht="20.100000000000001" hidden="1" customHeight="1">
      <c r="A6" s="359"/>
      <c r="B6" s="359"/>
      <c r="C6" s="353"/>
      <c r="D6" s="717"/>
      <c r="E6" s="717"/>
      <c r="F6" s="718" t="s">
        <v>87</v>
      </c>
      <c r="G6" s="718"/>
      <c r="H6" s="357"/>
      <c r="I6" s="357"/>
      <c r="J6" s="360"/>
      <c r="K6" s="361"/>
      <c r="L6" s="361"/>
      <c r="M6" s="315"/>
      <c r="N6" s="315"/>
      <c r="O6" s="315"/>
      <c r="P6" s="315"/>
      <c r="Q6" s="483"/>
      <c r="R6" s="315"/>
      <c r="S6" s="479"/>
      <c r="T6" s="479"/>
      <c r="U6" s="479"/>
      <c r="V6" s="479"/>
    </row>
    <row r="7" spans="1:256" ht="3" customHeight="1"/>
    <row r="8" spans="1:256" s="130" customFormat="1">
      <c r="A8" s="129"/>
      <c r="B8" s="34"/>
      <c r="C8" s="353"/>
      <c r="D8" s="719" t="s">
        <v>18</v>
      </c>
      <c r="E8" s="719"/>
      <c r="F8" s="719" t="s">
        <v>444</v>
      </c>
      <c r="G8" s="719"/>
      <c r="H8" s="719"/>
      <c r="I8" s="720" t="s">
        <v>445</v>
      </c>
      <c r="J8" s="720"/>
      <c r="K8" s="720"/>
      <c r="L8" s="720"/>
      <c r="M8" s="315"/>
      <c r="N8" s="315"/>
      <c r="O8" s="315"/>
      <c r="P8" s="315"/>
      <c r="Q8" s="483"/>
      <c r="R8" s="315"/>
      <c r="S8" s="479"/>
      <c r="T8" s="479"/>
      <c r="U8" s="479"/>
      <c r="V8" s="479"/>
    </row>
    <row r="9" spans="1:256" s="130" customFormat="1" ht="20.25" customHeight="1">
      <c r="A9" s="129"/>
      <c r="B9" s="34"/>
      <c r="C9" s="353"/>
      <c r="D9" s="363" t="s">
        <v>95</v>
      </c>
      <c r="E9" s="363" t="s">
        <v>446</v>
      </c>
      <c r="F9" s="710" t="s">
        <v>95</v>
      </c>
      <c r="G9" s="711"/>
      <c r="H9" s="364" t="s">
        <v>446</v>
      </c>
      <c r="I9" s="712" t="s">
        <v>95</v>
      </c>
      <c r="J9" s="712"/>
      <c r="K9" s="364" t="s">
        <v>446</v>
      </c>
      <c r="L9" s="364" t="s">
        <v>447</v>
      </c>
      <c r="M9" s="315"/>
      <c r="N9" s="315"/>
      <c r="O9" s="315"/>
      <c r="P9" s="315"/>
      <c r="Q9" s="483"/>
      <c r="R9" s="315"/>
      <c r="S9" s="479"/>
      <c r="T9" s="479"/>
      <c r="U9" s="479"/>
      <c r="V9" s="479"/>
    </row>
    <row r="10" spans="1:256" ht="12" customHeight="1">
      <c r="C10" s="372"/>
      <c r="D10" s="477" t="s">
        <v>96</v>
      </c>
      <c r="E10" s="477" t="s">
        <v>52</v>
      </c>
      <c r="F10" s="713" t="s">
        <v>53</v>
      </c>
      <c r="G10" s="713"/>
      <c r="H10" s="477" t="s">
        <v>54</v>
      </c>
      <c r="I10" s="713" t="s">
        <v>71</v>
      </c>
      <c r="J10" s="713"/>
      <c r="K10" s="477" t="s">
        <v>72</v>
      </c>
      <c r="L10" s="477" t="s">
        <v>186</v>
      </c>
      <c r="M10" s="386"/>
      <c r="N10" s="386"/>
      <c r="O10" s="386"/>
      <c r="P10" s="386"/>
      <c r="Q10" s="362"/>
      <c r="R10" s="386"/>
      <c r="S10" s="478"/>
      <c r="T10" s="478"/>
      <c r="U10" s="478"/>
      <c r="V10" s="478"/>
    </row>
    <row r="11" spans="1:256" s="130" customFormat="1" hidden="1">
      <c r="A11" s="34"/>
      <c r="B11" s="34"/>
      <c r="C11" s="353"/>
      <c r="D11" s="365">
        <v>0</v>
      </c>
      <c r="E11" s="366"/>
      <c r="F11" s="197"/>
      <c r="G11" s="197"/>
      <c r="H11" s="367"/>
      <c r="I11" s="368"/>
      <c r="J11" s="197"/>
      <c r="K11" s="367"/>
      <c r="L11" s="369"/>
      <c r="M11" s="523" t="s">
        <v>559</v>
      </c>
      <c r="N11" s="315"/>
      <c r="O11" s="315"/>
      <c r="P11" s="315" t="s">
        <v>557</v>
      </c>
      <c r="Q11" s="483" t="s">
        <v>558</v>
      </c>
      <c r="R11" s="315" t="s">
        <v>622</v>
      </c>
      <c r="S11" s="479"/>
      <c r="T11" s="479"/>
      <c r="U11" s="479"/>
      <c r="V11" s="479"/>
    </row>
    <row r="12" spans="1:256" s="388" customFormat="1" ht="0.95" customHeight="1">
      <c r="A12" s="89"/>
      <c r="B12" s="248" t="s">
        <v>451</v>
      </c>
      <c r="C12" s="879"/>
      <c r="D12" s="719">
        <v>1</v>
      </c>
      <c r="E12" s="903" t="s">
        <v>2184</v>
      </c>
      <c r="F12" s="682"/>
      <c r="G12" s="675">
        <v>0</v>
      </c>
      <c r="H12" s="480"/>
      <c r="I12" s="373"/>
      <c r="J12" s="518" t="s">
        <v>556</v>
      </c>
      <c r="K12" s="176"/>
      <c r="L12" s="389"/>
      <c r="M12" s="315">
        <f>mergeValue(H12)</f>
        <v>0</v>
      </c>
      <c r="N12" s="296"/>
      <c r="O12" s="296"/>
      <c r="P12" s="315" t="str">
        <f>IF(ISERROR(MATCH(Q12,MODesc,0)),"n","y")</f>
        <v>n</v>
      </c>
      <c r="Q12" s="296" t="s">
        <v>2184</v>
      </c>
      <c r="R12" s="315" t="str">
        <f>K12&amp;"("&amp;L12&amp;")"</f>
        <v>()</v>
      </c>
      <c r="S12" s="248"/>
      <c r="T12" s="248"/>
      <c r="U12" s="371"/>
      <c r="V12" s="248"/>
      <c r="W12" s="248"/>
      <c r="X12" s="248"/>
      <c r="Y12" s="387"/>
      <c r="Z12" s="387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</row>
    <row r="13" spans="1:256" s="388" customFormat="1" ht="0.95" customHeight="1">
      <c r="A13" s="89"/>
      <c r="B13" s="248" t="s">
        <v>451</v>
      </c>
      <c r="C13" s="879"/>
      <c r="D13" s="719"/>
      <c r="E13" s="904"/>
      <c r="F13" s="881"/>
      <c r="G13" s="719">
        <v>1</v>
      </c>
      <c r="H13" s="880" t="s">
        <v>1251</v>
      </c>
      <c r="I13" s="373"/>
      <c r="J13" s="518" t="s">
        <v>556</v>
      </c>
      <c r="K13" s="176"/>
      <c r="L13" s="389"/>
      <c r="M13" s="315" t="str">
        <f>mergeValue(H13)</f>
        <v>город Нижний Новгород</v>
      </c>
      <c r="N13" s="296"/>
      <c r="O13" s="296"/>
      <c r="P13" s="296"/>
      <c r="Q13" s="296"/>
      <c r="R13" s="315" t="str">
        <f>K13&amp;"("&amp;L13&amp;")"</f>
        <v>()</v>
      </c>
      <c r="S13" s="248"/>
      <c r="T13" s="248"/>
      <c r="U13" s="371"/>
      <c r="V13" s="248"/>
      <c r="W13" s="248"/>
      <c r="X13" s="248"/>
      <c r="Y13" s="387"/>
      <c r="Z13" s="387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</row>
    <row r="14" spans="1:256" s="388" customFormat="1" ht="18.95" customHeight="1">
      <c r="A14" s="89"/>
      <c r="B14" s="248" t="s">
        <v>451</v>
      </c>
      <c r="C14" s="879"/>
      <c r="D14" s="719"/>
      <c r="E14" s="904"/>
      <c r="F14" s="882"/>
      <c r="G14" s="719"/>
      <c r="H14" s="883"/>
      <c r="I14" s="884"/>
      <c r="J14" s="675">
        <v>1</v>
      </c>
      <c r="K14" s="681" t="s">
        <v>1251</v>
      </c>
      <c r="L14" s="370" t="s">
        <v>1252</v>
      </c>
      <c r="M14" s="315" t="str">
        <f>mergeValue(H14)</f>
        <v>город Нижний Новгород</v>
      </c>
      <c r="N14" s="296"/>
      <c r="O14" s="296"/>
      <c r="P14" s="296"/>
      <c r="Q14" s="296"/>
      <c r="R14" s="315" t="str">
        <f>K14&amp;" ("&amp;L14&amp;")"</f>
        <v>город Нижний Новгород (22701000)</v>
      </c>
      <c r="S14" s="248"/>
      <c r="T14" s="248"/>
      <c r="U14" s="371"/>
      <c r="V14" s="248"/>
      <c r="W14" s="248"/>
      <c r="X14" s="248"/>
      <c r="Y14" s="387"/>
      <c r="Z14" s="387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</row>
    <row r="15" spans="1:256" s="130" customFormat="1" ht="0.95" customHeight="1">
      <c r="A15" s="34"/>
      <c r="B15" s="34" t="s">
        <v>448</v>
      </c>
      <c r="C15" s="353"/>
      <c r="D15" s="373"/>
      <c r="E15" s="301"/>
      <c r="F15" s="375"/>
      <c r="G15" s="375"/>
      <c r="H15" s="375"/>
      <c r="I15" s="375"/>
      <c r="J15" s="375"/>
      <c r="K15" s="375"/>
      <c r="L15" s="376"/>
      <c r="M15" s="523"/>
      <c r="N15" s="315"/>
      <c r="O15" s="315"/>
      <c r="P15" s="315"/>
      <c r="Q15" s="483" t="s">
        <v>21</v>
      </c>
      <c r="R15" s="315"/>
      <c r="S15" s="479"/>
      <c r="T15" s="479"/>
      <c r="U15" s="479"/>
      <c r="V15" s="479"/>
    </row>
    <row r="16" spans="1:256" s="130" customFormat="1" ht="21" customHeight="1">
      <c r="A16" s="129"/>
      <c r="B16" s="34"/>
      <c r="C16" s="355"/>
      <c r="D16" s="377"/>
      <c r="E16" s="377"/>
      <c r="F16" s="377"/>
      <c r="G16" s="377"/>
      <c r="H16" s="377"/>
      <c r="I16" s="377"/>
      <c r="J16" s="377"/>
      <c r="K16" s="377"/>
      <c r="L16" s="377"/>
      <c r="M16" s="315"/>
      <c r="N16" s="315"/>
      <c r="O16" s="315"/>
      <c r="P16" s="315"/>
      <c r="Q16" s="483"/>
      <c r="R16" s="315"/>
      <c r="S16" s="479"/>
      <c r="T16" s="479"/>
      <c r="U16" s="479"/>
      <c r="V16" s="479"/>
    </row>
    <row r="17" spans="1:22" s="130" customFormat="1">
      <c r="A17" s="129"/>
      <c r="B17" s="34"/>
      <c r="C17" s="355"/>
      <c r="D17" s="34"/>
      <c r="E17" s="34"/>
      <c r="F17" s="34"/>
      <c r="G17" s="34"/>
      <c r="H17" s="34"/>
      <c r="I17" s="34"/>
      <c r="J17" s="34"/>
      <c r="K17" s="34"/>
      <c r="L17" s="34"/>
      <c r="M17" s="315"/>
      <c r="N17" s="315"/>
      <c r="O17" s="315"/>
      <c r="P17" s="315"/>
      <c r="Q17" s="483"/>
      <c r="R17" s="315"/>
      <c r="S17" s="479"/>
      <c r="T17" s="479"/>
      <c r="U17" s="479"/>
      <c r="V17" s="479"/>
    </row>
    <row r="18" spans="1:22" s="130" customFormat="1" ht="0.75" customHeight="1">
      <c r="A18" s="129"/>
      <c r="B18" s="34"/>
      <c r="C18" s="355"/>
      <c r="D18" s="34"/>
      <c r="E18" s="34"/>
      <c r="F18" s="34"/>
      <c r="G18" s="34"/>
      <c r="H18" s="34"/>
      <c r="I18" s="34"/>
      <c r="J18" s="34"/>
      <c r="K18" s="34"/>
      <c r="L18" s="34"/>
      <c r="M18" s="315"/>
      <c r="N18" s="315"/>
      <c r="O18" s="315"/>
      <c r="P18" s="315"/>
      <c r="Q18" s="483"/>
      <c r="R18" s="315"/>
      <c r="S18" s="479"/>
      <c r="T18" s="479"/>
      <c r="U18" s="479"/>
      <c r="V18" s="479"/>
    </row>
    <row r="19" spans="1:22" s="379" customFormat="1" ht="10.5">
      <c r="A19" s="378"/>
      <c r="C19" s="380"/>
      <c r="D19" s="381"/>
      <c r="E19" s="381"/>
      <c r="M19" s="315"/>
      <c r="N19" s="315"/>
      <c r="O19" s="315"/>
      <c r="P19" s="315"/>
      <c r="Q19" s="483"/>
      <c r="R19" s="315"/>
      <c r="S19" s="479"/>
      <c r="T19" s="479"/>
      <c r="U19" s="479"/>
      <c r="V19" s="479"/>
    </row>
    <row r="20" spans="1:22" s="379" customFormat="1" ht="10.5">
      <c r="A20" s="378"/>
      <c r="C20" s="380"/>
      <c r="D20" s="381"/>
      <c r="E20" s="381"/>
      <c r="M20" s="315"/>
      <c r="N20" s="315"/>
      <c r="O20" s="315"/>
      <c r="P20" s="315"/>
      <c r="Q20" s="483"/>
      <c r="R20" s="315"/>
      <c r="S20" s="479"/>
      <c r="T20" s="479"/>
      <c r="U20" s="479"/>
      <c r="V20" s="479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5"/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T30"/>
  <sheetViews>
    <sheetView showGridLines="0" topLeftCell="C4" zoomScaleNormal="100" workbookViewId="0">
      <selection activeCell="N21" sqref="N21:N22"/>
    </sheetView>
  </sheetViews>
  <sheetFormatPr defaultRowHeight="11.25"/>
  <cols>
    <col min="1" max="2" width="3.7109375" style="311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320"/>
    </row>
    <row r="2" spans="1:20" hidden="1"/>
    <row r="3" spans="1:20" hidden="1"/>
    <row r="4" spans="1:20" ht="3" customHeight="1"/>
    <row r="5" spans="1:20" s="123" customFormat="1" ht="24.95" customHeight="1">
      <c r="A5" s="312"/>
      <c r="B5" s="312"/>
      <c r="D5" s="714" t="s">
        <v>430</v>
      </c>
      <c r="E5" s="715"/>
      <c r="F5" s="715"/>
      <c r="G5" s="715"/>
      <c r="H5" s="715"/>
      <c r="I5" s="715"/>
      <c r="J5" s="716"/>
      <c r="K5" s="578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3"/>
      <c r="B6" s="433"/>
      <c r="D6" s="725"/>
      <c r="E6" s="726"/>
      <c r="F6" s="726"/>
      <c r="G6" s="726"/>
      <c r="H6" s="726"/>
      <c r="I6" s="726"/>
      <c r="J6" s="727"/>
    </row>
    <row r="7" spans="1:20" s="183" customFormat="1" hidden="1">
      <c r="A7" s="433"/>
      <c r="B7" s="433"/>
      <c r="E7" s="721"/>
      <c r="F7" s="721"/>
      <c r="G7" s="724"/>
      <c r="H7" s="724"/>
      <c r="I7" s="724"/>
      <c r="J7" s="724"/>
    </row>
    <row r="8" spans="1:20" s="183" customFormat="1" hidden="1">
      <c r="A8" s="433"/>
      <c r="B8" s="433"/>
      <c r="E8" s="721"/>
      <c r="F8" s="721"/>
      <c r="G8" s="724"/>
      <c r="H8" s="724"/>
      <c r="I8" s="724"/>
      <c r="J8" s="724"/>
    </row>
    <row r="9" spans="1:20" s="183" customFormat="1" hidden="1">
      <c r="A9" s="433"/>
      <c r="B9" s="433"/>
      <c r="E9" s="721"/>
      <c r="F9" s="721"/>
      <c r="G9" s="724"/>
      <c r="H9" s="724"/>
      <c r="I9" s="724"/>
      <c r="J9" s="724"/>
    </row>
    <row r="10" spans="1:20" s="183" customFormat="1" hidden="1">
      <c r="A10" s="433"/>
      <c r="B10" s="433"/>
      <c r="E10" s="721"/>
      <c r="F10" s="721"/>
      <c r="G10" s="724"/>
      <c r="H10" s="724"/>
      <c r="I10" s="724"/>
      <c r="J10" s="724"/>
    </row>
    <row r="11" spans="1:20" s="183" customFormat="1" hidden="1">
      <c r="A11" s="433"/>
      <c r="B11" s="433"/>
      <c r="D11" s="165"/>
      <c r="E11" s="721"/>
      <c r="F11" s="721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3"/>
      <c r="B12" s="433"/>
      <c r="E12" s="721"/>
      <c r="F12" s="721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3"/>
      <c r="B13" s="433"/>
      <c r="E13" s="723"/>
      <c r="F13" s="723"/>
      <c r="G13" s="251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3"/>
      <c r="B14" s="433"/>
    </row>
    <row r="15" spans="1:20" hidden="1"/>
    <row r="16" spans="1:20" s="123" customFormat="1" ht="3" customHeight="1">
      <c r="A16" s="312"/>
      <c r="B16" s="312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167"/>
    </row>
    <row r="17" spans="1:20" ht="27" customHeight="1">
      <c r="D17" s="722" t="s">
        <v>95</v>
      </c>
      <c r="E17" s="722" t="s">
        <v>299</v>
      </c>
      <c r="F17" s="722" t="s">
        <v>83</v>
      </c>
      <c r="G17" s="722" t="s">
        <v>488</v>
      </c>
      <c r="H17" s="722" t="s">
        <v>95</v>
      </c>
      <c r="I17" s="722"/>
      <c r="J17" s="722" t="s">
        <v>23</v>
      </c>
      <c r="K17" s="728" t="s">
        <v>516</v>
      </c>
      <c r="L17" s="728"/>
      <c r="M17" s="728"/>
      <c r="N17" s="728"/>
      <c r="O17" s="728" t="s">
        <v>515</v>
      </c>
      <c r="P17" s="728"/>
      <c r="Q17" s="728"/>
      <c r="R17" s="728"/>
      <c r="S17" s="722" t="s">
        <v>247</v>
      </c>
    </row>
    <row r="18" spans="1:20" ht="30.75" customHeight="1">
      <c r="D18" s="722"/>
      <c r="E18" s="722"/>
      <c r="F18" s="722"/>
      <c r="G18" s="722"/>
      <c r="H18" s="722"/>
      <c r="I18" s="722"/>
      <c r="J18" s="722"/>
      <c r="K18" s="117" t="s">
        <v>302</v>
      </c>
      <c r="L18" s="722" t="s">
        <v>95</v>
      </c>
      <c r="M18" s="722"/>
      <c r="N18" s="117" t="s">
        <v>233</v>
      </c>
      <c r="O18" s="117" t="s">
        <v>302</v>
      </c>
      <c r="P18" s="722" t="s">
        <v>95</v>
      </c>
      <c r="Q18" s="722"/>
      <c r="R18" s="117" t="s">
        <v>233</v>
      </c>
      <c r="S18" s="722"/>
    </row>
    <row r="19" spans="1:20" s="529" customFormat="1" ht="12" customHeight="1">
      <c r="A19" s="528"/>
      <c r="B19" s="528"/>
      <c r="D19" s="41" t="s">
        <v>96</v>
      </c>
      <c r="E19" s="41" t="s">
        <v>52</v>
      </c>
      <c r="F19" s="41" t="s">
        <v>53</v>
      </c>
      <c r="G19" s="41" t="s">
        <v>54</v>
      </c>
      <c r="H19" s="729" t="s">
        <v>71</v>
      </c>
      <c r="I19" s="729"/>
      <c r="J19" s="41" t="s">
        <v>72</v>
      </c>
      <c r="K19" s="41" t="s">
        <v>186</v>
      </c>
      <c r="L19" s="729" t="s">
        <v>187</v>
      </c>
      <c r="M19" s="729"/>
      <c r="N19" s="41" t="s">
        <v>211</v>
      </c>
      <c r="O19" s="41" t="s">
        <v>212</v>
      </c>
      <c r="P19" s="729" t="s">
        <v>213</v>
      </c>
      <c r="Q19" s="729"/>
      <c r="R19" s="41" t="s">
        <v>214</v>
      </c>
      <c r="S19" s="41" t="s">
        <v>215</v>
      </c>
    </row>
    <row r="20" spans="1:20" ht="14.25" hidden="1">
      <c r="C20" s="427"/>
      <c r="D20" s="472">
        <v>0</v>
      </c>
      <c r="E20" s="524"/>
      <c r="F20" s="524"/>
      <c r="G20" s="125"/>
      <c r="H20" s="525"/>
      <c r="I20" s="525"/>
      <c r="J20" s="329"/>
      <c r="K20" s="125"/>
      <c r="L20" s="329"/>
      <c r="M20" s="329"/>
      <c r="N20" s="526"/>
      <c r="O20" s="125"/>
      <c r="P20" s="329"/>
      <c r="Q20" s="329"/>
      <c r="R20" s="527"/>
      <c r="S20" s="125"/>
      <c r="T20" s="230"/>
    </row>
    <row r="21" spans="1:20" s="674" customFormat="1" ht="18.95" customHeight="1">
      <c r="A21" s="306">
        <v>2</v>
      </c>
      <c r="C21" s="427"/>
      <c r="D21" s="841">
        <v>1</v>
      </c>
      <c r="E21" s="888" t="s">
        <v>385</v>
      </c>
      <c r="F21" s="892" t="s">
        <v>701</v>
      </c>
      <c r="G21" s="893" t="s">
        <v>88</v>
      </c>
      <c r="H21" s="841"/>
      <c r="I21" s="841">
        <v>1</v>
      </c>
      <c r="J21" s="900" t="s">
        <v>2187</v>
      </c>
      <c r="K21" s="896" t="s">
        <v>88</v>
      </c>
      <c r="L21" s="846"/>
      <c r="M21" s="846" t="s">
        <v>96</v>
      </c>
      <c r="N21" s="895"/>
      <c r="O21" s="896" t="s">
        <v>88</v>
      </c>
      <c r="P21" s="684"/>
      <c r="Q21" s="684" t="s">
        <v>96</v>
      </c>
      <c r="R21" s="898"/>
      <c r="S21" s="680"/>
    </row>
    <row r="22" spans="1:20" s="674" customFormat="1" ht="18.95" customHeight="1">
      <c r="A22" s="306"/>
      <c r="C22" s="183"/>
      <c r="D22" s="842"/>
      <c r="E22" s="889"/>
      <c r="F22" s="894"/>
      <c r="G22" s="899"/>
      <c r="H22" s="842"/>
      <c r="I22" s="842"/>
      <c r="J22" s="901"/>
      <c r="K22" s="899"/>
      <c r="L22" s="842"/>
      <c r="M22" s="842"/>
      <c r="N22" s="897"/>
      <c r="O22" s="899"/>
      <c r="P22" s="330"/>
      <c r="Q22" s="121"/>
      <c r="R22" s="121"/>
      <c r="S22" s="122"/>
    </row>
    <row r="23" spans="1:20" s="674" customFormat="1" ht="18.75" customHeight="1">
      <c r="A23" s="306"/>
      <c r="C23" s="183"/>
      <c r="D23" s="842"/>
      <c r="E23" s="889"/>
      <c r="F23" s="894"/>
      <c r="G23" s="899"/>
      <c r="H23" s="842"/>
      <c r="I23" s="842"/>
      <c r="J23" s="902"/>
      <c r="K23" s="899"/>
      <c r="L23" s="120"/>
      <c r="M23" s="121"/>
      <c r="N23" s="121"/>
      <c r="O23" s="121"/>
      <c r="P23" s="121"/>
      <c r="Q23" s="121"/>
      <c r="R23" s="121"/>
      <c r="S23" s="122"/>
    </row>
    <row r="24" spans="1:20" s="674" customFormat="1" ht="18.75" customHeight="1">
      <c r="A24" s="306"/>
      <c r="C24" s="183"/>
      <c r="D24" s="842"/>
      <c r="E24" s="890"/>
      <c r="F24" s="779"/>
      <c r="G24" s="899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 link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31" t="s">
        <v>525</v>
      </c>
      <c r="G2" s="732"/>
      <c r="H2" s="733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19" t="s">
        <v>496</v>
      </c>
      <c r="G4" s="719"/>
      <c r="H4" s="719"/>
      <c r="I4" s="734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34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26.04.2022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35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35"/>
      <c r="B9" s="317"/>
      <c r="C9" s="317"/>
      <c r="D9" s="317"/>
      <c r="F9" s="457" t="str">
        <f>"3." &amp;mergeValue(A9)</f>
        <v>3.1</v>
      </c>
      <c r="G9" s="538" t="s">
        <v>529</v>
      </c>
      <c r="H9" s="441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35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35"/>
      <c r="B11" s="735">
        <v>1</v>
      </c>
      <c r="C11" s="585"/>
      <c r="D11" s="585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35"/>
      <c r="B12" s="735"/>
      <c r="C12" s="735">
        <v>1</v>
      </c>
      <c r="D12" s="585"/>
      <c r="F12" s="457" t="str">
        <f>"4."&amp;mergeValue(A12) &amp;"."&amp;mergeValue(B12)&amp;"."&amp;mergeValue(C12)</f>
        <v>4.1.1.1</v>
      </c>
      <c r="G12" s="463" t="s">
        <v>531</v>
      </c>
      <c r="H12" s="441" t="str">
        <f>IF(Территории!H13="","","" &amp; Территории!H13 &amp; "")</f>
        <v>город Нижний Новгород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35"/>
      <c r="B13" s="735"/>
      <c r="C13" s="735"/>
      <c r="D13" s="585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 t="str">
        <f>IF(Территории!R14="","","" &amp; Территории!R14 &amp; "")</f>
        <v>город Нижний Новгород (22701000)</v>
      </c>
      <c r="I13" s="678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30" t="s">
        <v>631</v>
      </c>
      <c r="H15" s="730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>
    <tabColor rgb="FFEAEBEE"/>
    <pageSetUpPr fitToPage="1"/>
  </sheetPr>
  <dimension ref="A1:Q15"/>
  <sheetViews>
    <sheetView showGridLines="0" topLeftCell="C4" zoomScaleNormal="100" workbookViewId="0">
      <selection activeCell="F10" sqref="F10:G13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315"/>
    <col min="12" max="16384" width="10.5703125" style="34"/>
  </cols>
  <sheetData>
    <row r="1" spans="1:17" hidden="1">
      <c r="N1" s="535"/>
      <c r="O1" s="535"/>
      <c r="Q1" s="535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39" t="s">
        <v>635</v>
      </c>
      <c r="E5" s="739"/>
      <c r="F5" s="739"/>
      <c r="G5" s="739"/>
      <c r="H5" s="579"/>
    </row>
    <row r="6" spans="1:17" ht="3" customHeight="1">
      <c r="C6" s="86"/>
      <c r="D6" s="35"/>
      <c r="E6" s="84"/>
      <c r="F6" s="606"/>
      <c r="G6" s="83"/>
      <c r="H6" s="411"/>
    </row>
    <row r="7" spans="1:17">
      <c r="C7" s="86"/>
      <c r="D7" s="737" t="s">
        <v>496</v>
      </c>
      <c r="E7" s="737"/>
      <c r="F7" s="737"/>
      <c r="G7" s="737"/>
      <c r="H7" s="738" t="s">
        <v>497</v>
      </c>
    </row>
    <row r="8" spans="1:17">
      <c r="C8" s="86"/>
      <c r="D8" s="103" t="s">
        <v>95</v>
      </c>
      <c r="E8" s="115" t="s">
        <v>499</v>
      </c>
      <c r="F8" s="115" t="s">
        <v>491</v>
      </c>
      <c r="G8" s="115" t="s">
        <v>498</v>
      </c>
      <c r="H8" s="738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10"/>
      <c r="C10" s="86"/>
      <c r="D10" s="249" t="s">
        <v>96</v>
      </c>
      <c r="E10" s="605" t="s">
        <v>636</v>
      </c>
      <c r="F10" s="887" t="s">
        <v>2185</v>
      </c>
      <c r="G10" s="886" t="s">
        <v>2186</v>
      </c>
      <c r="H10" s="740" t="s">
        <v>638</v>
      </c>
    </row>
    <row r="11" spans="1:17" ht="21" customHeight="1">
      <c r="A11" s="410"/>
      <c r="C11" s="86"/>
      <c r="D11" s="249" t="s">
        <v>52</v>
      </c>
      <c r="E11" s="636" t="s">
        <v>686</v>
      </c>
      <c r="F11" s="656" t="s">
        <v>2185</v>
      </c>
      <c r="G11" s="886" t="s">
        <v>2186</v>
      </c>
      <c r="H11" s="741"/>
    </row>
    <row r="12" spans="1:17" ht="21" customHeight="1">
      <c r="A12" s="97"/>
      <c r="C12" s="46"/>
      <c r="D12" s="249" t="s">
        <v>53</v>
      </c>
      <c r="E12" s="605" t="s">
        <v>639</v>
      </c>
      <c r="F12" s="656" t="s">
        <v>2185</v>
      </c>
      <c r="G12" s="886" t="s">
        <v>2186</v>
      </c>
      <c r="H12" s="741"/>
      <c r="I12" s="315"/>
      <c r="K12" s="34"/>
    </row>
    <row r="13" spans="1:17" ht="21" customHeight="1">
      <c r="A13" s="97"/>
      <c r="C13" s="46"/>
      <c r="D13" s="249" t="s">
        <v>54</v>
      </c>
      <c r="E13" s="605" t="s">
        <v>640</v>
      </c>
      <c r="F13" s="656" t="s">
        <v>2185</v>
      </c>
      <c r="G13" s="886" t="s">
        <v>2186</v>
      </c>
      <c r="H13" s="741"/>
      <c r="I13" s="315"/>
      <c r="K13" s="34"/>
    </row>
    <row r="14" spans="1:17" ht="18.75" customHeight="1">
      <c r="A14" s="410"/>
      <c r="C14" s="86"/>
      <c r="D14" s="116"/>
      <c r="E14" s="609" t="s">
        <v>330</v>
      </c>
      <c r="F14" s="421"/>
      <c r="G14" s="419"/>
      <c r="H14" s="742"/>
    </row>
    <row r="15" spans="1:17">
      <c r="D15" s="611"/>
      <c r="E15" s="611"/>
      <c r="F15" s="611"/>
      <c r="G15" s="611"/>
      <c r="H15" s="611"/>
    </row>
  </sheetData>
  <sheetProtection password="FA9C" sheet="1" objects="1" scenarios="1" formatColumns="0" formatRows="0"/>
  <dataConsolidate link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s://regportal-tariff.ru/disclo/get_file?p_guid=1c66a7f3-9516-45ed-b4e3-0e0be1241677"/>
    <hyperlink ref="G11" location="'Форма 2.13'!$G$11" tooltip="Кликните по гиперссылке, чтобы перейти по ссылке на обосновывающие документы или отредактировать её" display="https://regportal-tariff.ru/disclo/get_file?p_guid=1c66a7f3-9516-45ed-b4e3-0e0be1241677"/>
    <hyperlink ref="G12" location="'Форма 2.13'!$G$12" tooltip="Кликните по гиперссылке, чтобы перейти по ссылке на обосновывающие документы или отредактировать её" display="https://regportal-tariff.ru/disclo/get_file?p_guid=1c66a7f3-9516-45ed-b4e3-0e0be1241677"/>
    <hyperlink ref="G13" location="'Форма 2.13'!$G$13" tooltip="Кликните по гиперссылке, чтобы перейти по ссылке на обосновывающие документы или отредактировать её" display="https://regportal-tariff.ru/disclo/get_file?p_guid=1c66a7f3-9516-45ed-b4e3-0e0be1241677"/>
    <hyperlink ref="F10" location="'Форма 2.13'!$F$10" tooltip="Кликните по гиперссылке, чтобы перейти по ссылке на обосновывающие документы или отредактировать её" display="profit-portal.ru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603</vt:i4>
      </vt:variant>
    </vt:vector>
  </HeadingPairs>
  <TitlesOfParts>
    <vt:vector size="615" baseType="lpstr">
      <vt:lpstr>Инструкция</vt:lpstr>
      <vt:lpstr>Титульный</vt:lpstr>
      <vt:lpstr>Территории</vt:lpstr>
      <vt:lpstr>Перечень тарифов</vt:lpstr>
      <vt:lpstr>Форма 1.0.1 | Форма 2.13</vt:lpstr>
      <vt:lpstr>Форма 2.13</vt:lpstr>
      <vt:lpstr>Форма 1.0.1 | Форма 2.14.1</vt:lpstr>
      <vt:lpstr>Форма 2.14.1</vt:lpstr>
      <vt:lpstr>Форма 1.0.1 | Т-транс</vt:lpstr>
      <vt:lpstr>Форма 2.14.2 | Т-транс</vt:lpstr>
      <vt:lpstr>Комментарии</vt:lpstr>
      <vt:lpstr>Проверка</vt:lpstr>
      <vt:lpstr>activity</vt:lpstr>
      <vt:lpstr>add_CS_List05_1</vt:lpstr>
      <vt:lpstr>add_CS_List05_10</vt:lpstr>
      <vt:lpstr>add_CS_List05_3</vt:lpstr>
      <vt:lpstr>add_CS_List05_4</vt:lpstr>
      <vt:lpstr>add_CS_List05_9</vt:lpstr>
      <vt:lpstr>add_CT_1</vt:lpstr>
      <vt:lpstr>add_CT_10</vt:lpstr>
      <vt:lpstr>add_CT_3</vt:lpstr>
      <vt:lpstr>add_CT_4</vt:lpstr>
      <vt:lpstr>add_CT_9</vt:lpstr>
      <vt:lpstr>add_MO_1</vt:lpstr>
      <vt:lpstr>add_MO_10</vt:lpstr>
      <vt:lpstr>add_MO_3</vt:lpstr>
      <vt:lpstr>add_MO_4</vt:lpstr>
      <vt:lpstr>add_MO_9</vt:lpstr>
      <vt:lpstr>add_MO_List05_1</vt:lpstr>
      <vt:lpstr>add_MO_List05_10</vt:lpstr>
      <vt:lpstr>add_MO_List05_3</vt:lpstr>
      <vt:lpstr>add_MO_List05_4</vt:lpstr>
      <vt:lpstr>add_MO_List05_9</vt:lpstr>
      <vt:lpstr>add_MR_List05_1</vt:lpstr>
      <vt:lpstr>add_MR_List05_10</vt:lpstr>
      <vt:lpstr>add_MR_List05_3</vt:lpstr>
      <vt:lpstr>add_MR_List05_4</vt:lpstr>
      <vt:lpstr>add_MR_List05_9</vt:lpstr>
      <vt:lpstr>add_Rate_1</vt:lpstr>
      <vt:lpstr>add_Rate_10</vt:lpstr>
      <vt:lpstr>add_Rate_3</vt:lpstr>
      <vt:lpstr>add_Rate_4</vt:lpstr>
      <vt:lpstr>add_Rate_9</vt:lpstr>
      <vt:lpstr>add_TER_List05_1</vt:lpstr>
      <vt:lpstr>add_TER_List05_10</vt:lpstr>
      <vt:lpstr>add_TER_List05_3</vt:lpstr>
      <vt:lpstr>add_TER_List05_4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lipatova</cp:lastModifiedBy>
  <cp:lastPrinted>2013-08-29T08:11:20Z</cp:lastPrinted>
  <dcterms:created xsi:type="dcterms:W3CDTF">2004-05-21T07:18:45Z</dcterms:created>
  <dcterms:modified xsi:type="dcterms:W3CDTF">2022-04-26T16:02:52Z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